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threadedComments/threadedComment1.xml" ContentType="application/vnd.ms-excel.threaded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15" windowWidth="20955" windowHeight="9720"/>
  </bookViews>
  <sheets>
    <sheet name="Доходы 2024" sheetId="1" r:id="rId1"/>
  </sheets>
  <definedNames>
    <definedName name="Print_Titles" localSheetId="0">'Доходы 2024'!$10:$10</definedName>
  </definedNames>
  <calcPr calcId="125725"/>
</workbook>
</file>

<file path=xl/calcChain.xml><?xml version="1.0" encoding="utf-8"?>
<calcChain xmlns="http://schemas.openxmlformats.org/spreadsheetml/2006/main">
  <c r="C19" i="1"/>
  <c r="C17"/>
  <c r="C21"/>
  <c r="C20" s="1"/>
  <c r="C102"/>
  <c r="C116"/>
  <c r="C107"/>
  <c r="C106" s="1"/>
  <c r="C114"/>
  <c r="C37"/>
  <c r="C35" s="1"/>
  <c r="C13"/>
  <c r="C12" s="1"/>
  <c r="C123"/>
  <c r="C121" s="1"/>
  <c r="C98"/>
  <c r="C77"/>
  <c r="C79"/>
  <c r="C78" s="1"/>
  <c r="C63"/>
  <c r="C52"/>
  <c r="C51" s="1"/>
  <c r="C73"/>
  <c r="C62"/>
  <c r="C154"/>
  <c r="C128"/>
  <c r="C126"/>
  <c r="C125"/>
  <c r="C124"/>
  <c r="C119"/>
  <c r="C111"/>
  <c r="C110" s="1"/>
  <c r="C103"/>
  <c r="C101"/>
  <c r="C100"/>
  <c r="C155" s="1"/>
  <c r="C96"/>
  <c r="C94"/>
  <c r="C92"/>
  <c r="C90"/>
  <c r="C88"/>
  <c r="C86"/>
  <c r="C84"/>
  <c r="C83"/>
  <c r="C82" s="1"/>
  <c r="C81"/>
  <c r="C80"/>
  <c r="C76"/>
  <c r="C75"/>
  <c r="C68"/>
  <c r="C66"/>
  <c r="C64"/>
  <c r="C60"/>
  <c r="C59"/>
  <c r="C58"/>
  <c r="C57" s="1"/>
  <c r="C56"/>
  <c r="C55"/>
  <c r="C54"/>
  <c r="C53" s="1"/>
  <c r="C48"/>
  <c r="C47" s="1"/>
  <c r="C44"/>
  <c r="C40"/>
  <c r="C38" s="1"/>
  <c r="C33"/>
  <c r="C32" s="1"/>
  <c r="C30"/>
  <c r="C29"/>
  <c r="C28"/>
  <c r="C27"/>
  <c r="C25"/>
  <c r="C22"/>
  <c r="C14"/>
  <c r="C16" l="1"/>
  <c r="C113"/>
  <c r="C99" s="1"/>
  <c r="C118"/>
  <c r="C117" s="1"/>
  <c r="C72"/>
  <c r="C65" s="1"/>
  <c r="C61"/>
  <c r="C104"/>
  <c r="C109"/>
  <c r="C50"/>
  <c r="C11"/>
  <c r="C46" l="1"/>
  <c r="C45" s="1"/>
  <c r="C130" s="1"/>
</calcChain>
</file>

<file path=xl/comments1.xml><?xml version="1.0" encoding="utf-8"?>
<comments xmlns="http://schemas.openxmlformats.org/spreadsheetml/2006/main">
  <authors>
    <author>tc={004C0066-00FF-416D-AB80-00A200AE0007}</author>
    <author>tc={00DF00C9-0065-49F3-B9B7-004300BC00FA}</author>
  </authors>
  <commentList>
    <comment ref="C17" authorId="0">
      <text>
        <r>
          <rPr>
            <b/>
            <sz val="9"/>
            <rFont val="Tahoma"/>
            <family val="2"/>
            <charset val="204"/>
          </rPr>
          <t>Intel:</t>
        </r>
        <r>
          <rPr>
            <sz val="9"/>
            <rFont val="Tahoma"/>
            <family val="2"/>
            <charset val="204"/>
          </rPr>
          <t xml:space="preserve">
дох - 37 000,0; дох-расх:26 300,0
</t>
        </r>
      </text>
    </comment>
    <comment ref="C27" authorId="1">
      <text>
        <r>
          <rPr>
            <b/>
            <sz val="9"/>
            <rFont val="Tahoma"/>
            <family val="2"/>
            <charset val="204"/>
          </rPr>
          <t>Intel:</t>
        </r>
        <r>
          <rPr>
            <sz val="9"/>
            <rFont val="Tahoma"/>
            <family val="2"/>
            <charset val="204"/>
          </rPr>
          <t xml:space="preserve">
аренда земли - 3940,0;
аренда имущества -2700
</t>
        </r>
      </text>
    </comment>
  </commentList>
</comments>
</file>

<file path=xl/sharedStrings.xml><?xml version="1.0" encoding="utf-8"?>
<sst xmlns="http://schemas.openxmlformats.org/spreadsheetml/2006/main" count="256" uniqueCount="232">
  <si>
    <t>Приложение № 4</t>
  </si>
  <si>
    <t>к решению</t>
  </si>
  <si>
    <t>Кирово-Чепецкой</t>
  </si>
  <si>
    <t>районной Думы</t>
  </si>
  <si>
    <t>Объемы поступления доходов бюджета  Кирово-Чепецкого района по налоговым  и неналоговым доходам по статьям, по безвозмездным поступлениям по подстатьям классификации доходов бюджета на 2024 год</t>
  </si>
  <si>
    <t>Код бюджетной классификации</t>
  </si>
  <si>
    <t>Наименование</t>
  </si>
  <si>
    <t>Сумма, тыс.рублей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</si>
  <si>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</si>
  <si>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</si>
  <si>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</si>
  <si>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</si>
  <si>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</si>
  <si>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</si>
  <si>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</si>
  <si>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</si>
  <si>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</si>
  <si>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</si>
  <si>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</si>
  <si>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</si>
  <si>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</si>
  <si>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</si>
  <si>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</si>
  <si>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</si>
  <si>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</si>
  <si>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</si>
  <si>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</si>
  <si>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</si>
  <si>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000 1 06 02000 02 0000 110</t>
  </si>
  <si>
    <t>Налог на имущество организаций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</si>
  <si>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</si>
  <si>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</si>
  <si>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</si>
  <si>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</si>
  <si>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</si>
  <si>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</si>
  <si>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</si>
  <si>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</si>
  <si>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</si>
  <si>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</si>
  <si>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000 1 11 05000 00 0000 120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</si>
  <si>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</si>
  <si>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</si>
  <si>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Платежи от государственных 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</si>
  <si>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</si>
  <si>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</si>
  <si>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</si>
  <si>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</si>
  <si>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</si>
  <si>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</si>
  <si>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</si>
  <si>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</si>
  <si>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</si>
  <si>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</si>
  <si>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</si>
  <si>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</si>
  <si>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</si>
  <si>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</si>
  <si>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</si>
  <si>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 автономных учреждений, а так же имущества государственных и муниципальных унитарных предприятий, в том числе казенных)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</si>
  <si>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</si>
  <si>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</si>
  <si>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</si>
  <si>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</si>
  <si>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</si>
  <si>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118, 119,1 пунктами 1 и 2 статьи 120, статьями 125, 126, 128,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</si>
  <si>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</si>
  <si>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</si>
  <si>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</si>
  <si>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</si>
  <si>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</si>
  <si>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000 1 16 10000 00 0000 140</t>
  </si>
  <si>
    <t>Платежи в целях возмещения причиненного ущерба (убытков)</t>
  </si>
  <si>
    <t>Платежи, уплачиваемые в целях возмещения вреда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</si>
  <si>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</si>
  <si>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</si>
  <si>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</si>
  <si>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</si>
  <si>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</si>
  <si>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</si>
  <si>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</si>
  <si>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</si>
  <si>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912 2 02 15001 05 0000 150</t>
  </si>
  <si>
    <t>000 2 02 20000 00 0000 150</t>
  </si>
  <si>
    <t>Субсидии бюджетам бюджетной системы Российской Федерации (межбюджетные субсидии)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</si>
  <si>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</si>
  <si>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</si>
  <si>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936 2 02 20216 05 0000 150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</si>
  <si>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</si>
  <si>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000 2 02 25179 00 0000 150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</si>
  <si>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
объединениями в общеобразовательных организациях</t>
  </si>
  <si>
    <t>941 2 02 25179 05 0000 150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</si>
  <si>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</si>
  <si>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</si>
  <si>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</si>
  <si>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941 2 02 25304 05 0000 150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</si>
  <si>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</si>
  <si>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000 2 02 25511 00 0000 150</t>
  </si>
  <si>
    <t>Субсидии бюджетам на проведение комплексных кадастровых работ</t>
  </si>
  <si>
    <t>936 2 02 25511 05 0000 150</t>
  </si>
  <si>
    <t>Субсидии бюджетам муниципальных районов на проведение комплексных кадастровых работ</t>
  </si>
  <si>
    <t>000 2 02 25519 00 0000 150</t>
  </si>
  <si>
    <t>Субсидии бюджетам на поддержку отрасли культуры</t>
  </si>
  <si>
    <t>940 2 02 25519 05 0000 150</t>
  </si>
  <si>
    <t>Субсидии бюджетам муниципальных районов на поддержку отрасли культуры</t>
  </si>
  <si>
    <t>000 2 02 29999 00 0000 150</t>
  </si>
  <si>
    <t xml:space="preserve">Прочие субсидии </t>
  </si>
  <si>
    <t>912 2 02 29999 05 0000 150</t>
  </si>
  <si>
    <t>Прочие субсидии бюджетам муниципальных районов</t>
  </si>
  <si>
    <t>936 2 02 29999 05 0000 150</t>
  </si>
  <si>
    <t>941 2 02 29999 05 0000 150</t>
  </si>
  <si>
    <t>000 2 02 30000 00 0000 150</t>
  </si>
  <si>
    <t>Субвенции бюджетам бюджетной системы Российской Федерации</t>
  </si>
  <si>
    <t>000 2 02 03002 00 0000 151</t>
  </si>
  <si>
    <t>Субвенции бюджетам на осуществление полномочий по подготовке проведения статистических переписей</t>
  </si>
  <si>
    <t>936 2 02 03002 05 0000 151</t>
  </si>
  <si>
    <t>Субвенции бюджетам муниципальных районов на осуществление полномочий по подготовке проведения статистических переписей</t>
  </si>
  <si>
    <t xml:space="preserve">000 2 02 03007 00 0000 151
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</si>
  <si>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</si>
  <si>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936 2 02 03007 05 0000 151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</si>
  <si>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</si>
  <si>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000 2 02 30024 00 0000 150</t>
  </si>
  <si>
    <t>Субвенции местным бюджетам на выполнение передаваемых полномочий субъектов  Российской Федерации</t>
  </si>
  <si>
    <t>912 2 02 30024 05 0000 150</t>
  </si>
  <si>
    <t>Субвенции бюджетам муниципальных районов на выполнение передаваемых полномочий субъектов  Российской Федерации</t>
  </si>
  <si>
    <t>922 2 02 03024 05 0000 151</t>
  </si>
  <si>
    <t>936 2 02 30024 05 0000 150</t>
  </si>
  <si>
    <t>940 2 02 30024 05 0000 150</t>
  </si>
  <si>
    <t>941 2 02 30024 05 0000 150</t>
  </si>
  <si>
    <t>000 2 02 30027 00 0000 150</t>
  </si>
  <si>
    <t>936 2 02 30027 05 0000 150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</si>
  <si>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</si>
  <si>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</si>
  <si>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941 2 02 30029 05 0000 150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</si>
  <si>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</si>
  <si>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</si>
  <si>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</si>
  <si>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</si>
  <si>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</si>
  <si>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000 2 02 35544 00 0000 150</t>
  </si>
  <si>
    <t>Субвенции бюджетам муниципальных образований на возмещение части процентной ставки по инвестиционным кредитам (займам) в агропромышленном комплексе</t>
  </si>
  <si>
    <t>936 2 02 35544 05 0000 150</t>
  </si>
  <si>
    <t>Субвенции бюджетам муниципальных районов на возмещение части процентной ставки по инвестиционным кредитам (займам) в агропромышленном комплексе</t>
  </si>
  <si>
    <t>000 2 02 03098 00 0000 151</t>
  </si>
  <si>
    <t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</si>
  <si>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936 2 02 03098 05 0000 151</t>
  </si>
  <si>
    <t>Субвенции бюджетам муниципальных районов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</si>
  <si>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000 2 02 03099 00 0000 151</t>
  </si>
  <si>
    <t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развитие инфраструктуры и логистического обеспечения рынков продукции растениеводства</t>
  </si>
  <si>
    <t>936 2 02 03099 05 0000 151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</si>
  <si>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развитие инфраструктуры и логистического обеспечения рынков продукции растениеводства</t>
  </si>
  <si>
    <t>000 2 02 03107 00 0000 151</t>
  </si>
  <si>
    <t>Субвенции бюджетам муниципальных образований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</si>
  <si>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936 2 02 03107 05 0000 151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</si>
  <si>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</si>
  <si>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000 2 02 03108 00 0000 151</t>
  </si>
  <si>
    <t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</si>
  <si>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936 2 02 03108 05 0000 151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</si>
  <si>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</si>
  <si>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000 2 02 03115 00 0000 151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</si>
  <si>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</si>
  <si>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936 2 02 03115 05 0000 151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</si>
  <si>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</si>
  <si>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000 2 02 39999 00 0000 150</t>
  </si>
  <si>
    <t>Прочие субвенции</t>
  </si>
  <si>
    <t>936 2 02 03999 05 0000 151</t>
  </si>
  <si>
    <t>Прочие субвенции бюджетам муниципальных районов</t>
  </si>
  <si>
    <t>941 2 02 39999 05 0000 150</t>
  </si>
  <si>
    <t>000 2 02 40000 00 0000 150</t>
  </si>
  <si>
    <t>ИНЫЕ МЕЖБЮДЖЕТНЫЕ ТРАНСФЕРТЫ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</si>
  <si>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</si>
  <si>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</si>
  <si>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912 2 02 40014 05 0000 150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</si>
  <si>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</si>
  <si>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936 2 02 40014 05 0000 150</t>
  </si>
  <si>
    <t>942 2 02 40014 05 0000 150</t>
  </si>
  <si>
    <t>943 2 02 40014 05 0000 150</t>
  </si>
  <si>
    <t>000 2 02 45303 00 0000 150</t>
  </si>
  <si>
    <t>941 2 02 45303 05 0000 150</t>
  </si>
  <si>
    <t>941 2 0249999 05 0000 151</t>
  </si>
  <si>
    <t>Прочие межбюджетные трансферты, передаваемые бюджетам муниципальных районов</t>
  </si>
  <si>
    <t>000 2 04 00000 00 0000 000</t>
  </si>
  <si>
    <t>БЕЗВОЗМЕЗДНЫЕ ПОСТУПЛЕНИЯ ОТ НЕГОСУДАРСТВЕННЫХ ОРГАНИЗАЦИЙ</t>
  </si>
  <si>
    <t>000 2 04 05000 05 0000 150</t>
  </si>
  <si>
    <t>Безвозмездные поступления от негосударственных организаций в бюджеты муниципальных районов</t>
  </si>
  <si>
    <t>000 2 04 05099 05 0000 150</t>
  </si>
  <si>
    <t>Прочие безвозмездные поступления от негосударственных организаций в бюджеты муниципальных районов</t>
  </si>
  <si>
    <t>936 2 04 05099 05 0000 150</t>
  </si>
  <si>
    <t>000 2 02 49999 00 0000 150</t>
  </si>
  <si>
    <t>936 2 02 49999 05 0000 150</t>
  </si>
  <si>
    <t>940 2 02 49999 05 0000 150</t>
  </si>
  <si>
    <t>941 2 02 49999 05 0000 150</t>
  </si>
  <si>
    <t>000 2 07 00000 00 0000 000</t>
  </si>
  <si>
    <t>ПРОЧИЕ БЕЗВОЗМЕЗДНЫЕ ПОСТУПЛЕНИЯ</t>
  </si>
  <si>
    <t>000 2 07 05000 05 0000 150</t>
  </si>
  <si>
    <t>Прочие безвозмездные поступления в бюджеты муниципальных районов</t>
  </si>
  <si>
    <t>000 2 07 05010 05 0000 150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</si>
  <si>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</si>
  <si>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936 2 07 05010 05 0000 150</t>
  </si>
  <si>
    <t>000 2 07 05030 05 0000 150</t>
  </si>
  <si>
    <t>936 2 07 05030 05 0000 150</t>
  </si>
  <si>
    <t>940 2 07 05030 05 0000 150</t>
  </si>
  <si>
    <t>941 2 07 05030 05 0000 150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</si>
  <si>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</si>
  <si>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</si>
  <si>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</si>
  <si>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</si>
  <si>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912 2 19 60010 05 0000 150</t>
  </si>
  <si>
    <t>936 2 19 60010 05 0000 150</t>
  </si>
  <si>
    <t>941 2 19 60010 05 0000 150</t>
  </si>
  <si>
    <t>ВСЕГО ДОХОДОВ</t>
  </si>
  <si>
    <t>_________________</t>
  </si>
  <si>
    <t>Полномочия</t>
  </si>
  <si>
    <t>2014 год</t>
  </si>
  <si>
    <t>По градостроительной деятельности</t>
  </si>
  <si>
    <t>По осуществлению земельного контроля</t>
  </si>
  <si>
    <t>По вопросам жилищно-коммунального хозяйства</t>
  </si>
  <si>
    <t>По вопросам координации и взаимодействия по обмену оперативной информации при угрозе и возникновении аварийных и чрезвычайных ситуаций природного и техногенного характера</t>
  </si>
  <si>
    <t>По осуществлению внешнего муниципального финансового контроля</t>
  </si>
  <si>
    <t xml:space="preserve">На осуществление части полномочий по  осуществлению муниципального жилищного контроля </t>
  </si>
  <si>
    <t>Итого</t>
  </si>
  <si>
    <t>Проверка</t>
  </si>
  <si>
    <t xml:space="preserve"> </t>
  </si>
  <si>
    <t>от 21.08.2024  № 32/193</t>
  </si>
  <si>
    <t>000 1 16 07000 00 0000 140</t>
  </si>
  <si>
    <t>000 1 16 11000 01 0000 140</t>
  </si>
  <si>
    <t xml:space="preserve">Дотации бюджетам муниципальных районов на выравнивание бюджетной обеспеченности из бюджета субъекта Российской Федерации
</t>
  </si>
  <si>
    <t xml:space="preserve"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</si>
  <si>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</si>
  <si>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</si>
  <si>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Прочие межбюджетные трансферты, передаваемые бюджетам
</t>
  </si>
  <si>
    <t xml:space="preserve"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
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</si>
</sst>
</file>

<file path=xl/styles.xml><?xml version="1.0" encoding="utf-8"?>
<styleSheet xmlns="http://schemas.openxmlformats.org/spreadsheetml/2006/main">
  <numFmts count="9">
    <numFmt numFmtId="164" formatCode="_-* #,##0_р_._-;\-* #,##0_р_._-;_-* &quot;-&quot;_р_._-;_-@_-"/>
    <numFmt numFmtId="165" formatCode="#,##0.0"/>
    <numFmt numFmtId="166" formatCode="000000"/>
    <numFmt numFmtId="167" formatCode="_-* #,##0.0\ _₽_-;\-* #,##0.0\ _₽_-;_-* &quot;-&quot;?\ _₽_-;_-@_-"/>
    <numFmt numFmtId="168" formatCode="#,##0.00000"/>
    <numFmt numFmtId="169" formatCode="0.0"/>
    <numFmt numFmtId="170" formatCode="#,##0.0000"/>
    <numFmt numFmtId="171" formatCode="0.0000"/>
    <numFmt numFmtId="172" formatCode="#,##0.000"/>
  </numFmts>
  <fonts count="36">
    <font>
      <sz val="10"/>
      <color theme="1"/>
      <name val="Arial"/>
    </font>
    <font>
      <sz val="12"/>
      <name val="Calibri"/>
      <family val="2"/>
      <charset val="204"/>
    </font>
    <font>
      <sz val="12"/>
      <color indexed="65"/>
      <name val="Calibri"/>
      <family val="2"/>
      <charset val="204"/>
    </font>
    <font>
      <i/>
      <sz val="9"/>
      <name val="Calibri"/>
      <family val="2"/>
      <charset val="204"/>
    </font>
    <font>
      <i/>
      <sz val="9"/>
      <name val="Cambria"/>
      <family val="1"/>
      <charset val="204"/>
    </font>
    <font>
      <sz val="12"/>
      <color indexed="62"/>
      <name val="Calibri"/>
      <family val="2"/>
      <charset val="204"/>
    </font>
    <font>
      <b/>
      <sz val="12"/>
      <color indexed="63"/>
      <name val="Calibri"/>
      <family val="2"/>
      <charset val="204"/>
    </font>
    <font>
      <b/>
      <sz val="12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65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2"/>
      <color indexed="60"/>
      <name val="Calibri"/>
      <family val="2"/>
      <charset val="204"/>
    </font>
    <font>
      <u/>
      <sz val="10"/>
      <color indexed="20"/>
      <name val="Arial"/>
      <family val="2"/>
      <charset val="204"/>
    </font>
    <font>
      <sz val="12"/>
      <color indexed="20"/>
      <name val="Calibri"/>
      <family val="2"/>
      <charset val="204"/>
    </font>
    <font>
      <i/>
      <sz val="12"/>
      <color indexed="23"/>
      <name val="Calibri"/>
      <family val="2"/>
      <charset val="204"/>
    </font>
    <font>
      <sz val="10"/>
      <name val="Arial"/>
      <family val="2"/>
      <charset val="204"/>
    </font>
    <font>
      <sz val="12"/>
      <color indexed="52"/>
      <name val="Calibri"/>
      <family val="2"/>
      <charset val="204"/>
    </font>
    <font>
      <sz val="12"/>
      <color indexed="2"/>
      <name val="Calibri"/>
      <family val="2"/>
      <charset val="204"/>
    </font>
    <font>
      <sz val="12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Arial"/>
      <family val="2"/>
      <charset val="204"/>
    </font>
    <font>
      <sz val="13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0"/>
      <color indexed="2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theme="0"/>
      </patternFill>
    </fill>
  </fills>
  <borders count="21">
    <border>
      <left/>
      <right/>
      <top/>
      <bottom/>
      <diagonal/>
    </border>
    <border>
      <left/>
      <right style="medium">
        <color auto="1"/>
      </right>
      <top/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7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49" fontId="3" fillId="0" borderId="1">
      <alignment horizontal="left" vertical="center" wrapText="1" indent="1"/>
    </xf>
    <xf numFmtId="49" fontId="4" fillId="0" borderId="1">
      <alignment horizontal="left" vertical="center" wrapText="1" indent="1"/>
    </xf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5" fillId="7" borderId="2"/>
    <xf numFmtId="0" fontId="6" fillId="20" borderId="3"/>
    <xf numFmtId="0" fontId="7" fillId="20" borderId="2"/>
    <xf numFmtId="0" fontId="8" fillId="0" borderId="4"/>
    <xf numFmtId="0" fontId="9" fillId="0" borderId="5"/>
    <xf numFmtId="0" fontId="10" fillId="0" borderId="6"/>
    <xf numFmtId="0" fontId="10" fillId="0" borderId="0"/>
    <xf numFmtId="0" fontId="11" fillId="0" borderId="7"/>
    <xf numFmtId="0" fontId="12" fillId="21" borderId="8"/>
    <xf numFmtId="0" fontId="13" fillId="0" borderId="0"/>
    <xf numFmtId="0" fontId="14" fillId="22" borderId="0"/>
    <xf numFmtId="0" fontId="15" fillId="0" borderId="0">
      <alignment vertical="top"/>
    </xf>
    <xf numFmtId="0" fontId="16" fillId="3" borderId="0"/>
    <xf numFmtId="0" fontId="17" fillId="0" borderId="0"/>
    <xf numFmtId="0" fontId="18" fillId="23" borderId="9"/>
    <xf numFmtId="0" fontId="19" fillId="0" borderId="10"/>
    <xf numFmtId="0" fontId="18" fillId="0" borderId="0"/>
    <xf numFmtId="0" fontId="20" fillId="0" borderId="0"/>
    <xf numFmtId="164" fontId="31" fillId="0" borderId="0"/>
    <xf numFmtId="0" fontId="21" fillId="4" borderId="0"/>
  </cellStyleXfs>
  <cellXfs count="69">
    <xf numFmtId="0" fontId="0" fillId="0" borderId="0" xfId="0"/>
    <xf numFmtId="0" fontId="0" fillId="0" borderId="0" xfId="0" applyAlignment="1">
      <alignment horizontal="right"/>
    </xf>
    <xf numFmtId="0" fontId="0" fillId="0" borderId="0" xfId="0"/>
    <xf numFmtId="0" fontId="23" fillId="0" borderId="14" xfId="0" applyFont="1" applyBorder="1" applyAlignment="1">
      <alignment horizontal="center" vertical="top" wrapText="1"/>
    </xf>
    <xf numFmtId="0" fontId="24" fillId="0" borderId="14" xfId="0" applyFont="1" applyBorder="1" applyAlignment="1">
      <alignment horizontal="center" vertical="top" wrapText="1"/>
    </xf>
    <xf numFmtId="0" fontId="23" fillId="24" borderId="14" xfId="0" applyFont="1" applyFill="1" applyBorder="1" applyAlignment="1">
      <alignment horizontal="center" vertical="top" wrapText="1"/>
    </xf>
    <xf numFmtId="0" fontId="23" fillId="0" borderId="14" xfId="0" applyFont="1" applyBorder="1" applyAlignment="1">
      <alignment vertical="top" wrapText="1"/>
    </xf>
    <xf numFmtId="0" fontId="25" fillId="0" borderId="14" xfId="0" applyFont="1" applyBorder="1" applyAlignment="1">
      <alignment vertical="top" wrapText="1"/>
    </xf>
    <xf numFmtId="165" fontId="25" fillId="24" borderId="14" xfId="0" applyNumberFormat="1" applyFont="1" applyFill="1" applyBorder="1" applyAlignment="1">
      <alignment horizontal="right" vertical="top" wrapText="1"/>
    </xf>
    <xf numFmtId="0" fontId="26" fillId="0" borderId="0" xfId="0" applyFont="1"/>
    <xf numFmtId="165" fontId="26" fillId="0" borderId="0" xfId="0" applyNumberFormat="1" applyFont="1"/>
    <xf numFmtId="165" fontId="0" fillId="0" borderId="0" xfId="0" applyNumberFormat="1"/>
    <xf numFmtId="165" fontId="23" fillId="24" borderId="14" xfId="0" applyNumberFormat="1" applyFont="1" applyFill="1" applyBorder="1" applyAlignment="1">
      <alignment horizontal="right" vertical="top" wrapText="1"/>
    </xf>
    <xf numFmtId="165" fontId="25" fillId="24" borderId="14" xfId="0" applyNumberFormat="1" applyFont="1" applyFill="1" applyBorder="1" applyAlignment="1">
      <alignment vertical="top"/>
    </xf>
    <xf numFmtId="0" fontId="23" fillId="0" borderId="14" xfId="0" applyFont="1" applyBorder="1" applyAlignment="1">
      <alignment horizontal="left" vertical="top" wrapText="1"/>
    </xf>
    <xf numFmtId="0" fontId="25" fillId="0" borderId="14" xfId="0" applyFont="1" applyBorder="1" applyAlignment="1">
      <alignment horizontal="left" vertical="top" wrapText="1"/>
    </xf>
    <xf numFmtId="0" fontId="23" fillId="0" borderId="14" xfId="38" applyFont="1" applyBorder="1" applyAlignment="1">
      <alignment vertical="top" wrapText="1"/>
    </xf>
    <xf numFmtId="0" fontId="23" fillId="0" borderId="14" xfId="0" applyFont="1" applyBorder="1" applyAlignment="1">
      <alignment vertical="top"/>
    </xf>
    <xf numFmtId="0" fontId="23" fillId="0" borderId="14" xfId="0" applyFont="1" applyBorder="1" applyAlignment="1">
      <alignment wrapText="1"/>
    </xf>
    <xf numFmtId="0" fontId="23" fillId="0" borderId="0" xfId="0" applyFont="1" applyAlignment="1">
      <alignment horizontal="justify" vertical="top"/>
    </xf>
    <xf numFmtId="2" fontId="0" fillId="0" borderId="0" xfId="0" applyNumberFormat="1"/>
    <xf numFmtId="165" fontId="25" fillId="24" borderId="14" xfId="45" applyNumberFormat="1" applyFont="1" applyFill="1" applyBorder="1" applyAlignment="1">
      <alignment horizontal="right" vertical="top" wrapText="1"/>
    </xf>
    <xf numFmtId="0" fontId="23" fillId="24" borderId="14" xfId="0" applyFont="1" applyFill="1" applyBorder="1" applyAlignment="1">
      <alignment vertical="top" wrapText="1"/>
    </xf>
    <xf numFmtId="167" fontId="0" fillId="24" borderId="0" xfId="0" applyNumberFormat="1" applyFill="1"/>
    <xf numFmtId="0" fontId="23" fillId="24" borderId="17" xfId="0" applyFont="1" applyFill="1" applyBorder="1" applyAlignment="1">
      <alignment vertical="top" wrapText="1"/>
    </xf>
    <xf numFmtId="0" fontId="0" fillId="24" borderId="0" xfId="0" applyFill="1"/>
    <xf numFmtId="0" fontId="23" fillId="0" borderId="15" xfId="0" applyFont="1" applyBorder="1" applyAlignment="1">
      <alignment vertical="top" wrapText="1"/>
    </xf>
    <xf numFmtId="166" fontId="23" fillId="0" borderId="14" xfId="20" applyNumberFormat="1" applyFont="1" applyBorder="1" applyAlignment="1">
      <alignment vertical="top" wrapText="1"/>
    </xf>
    <xf numFmtId="165" fontId="23" fillId="24" borderId="18" xfId="0" applyNumberFormat="1" applyFont="1" applyFill="1" applyBorder="1" applyAlignment="1">
      <alignment horizontal="right" vertical="top" wrapText="1"/>
    </xf>
    <xf numFmtId="49" fontId="23" fillId="0" borderId="19" xfId="19" applyNumberFormat="1" applyFont="1" applyBorder="1" applyAlignment="1">
      <alignment horizontal="left" vertical="center" wrapText="1"/>
    </xf>
    <xf numFmtId="0" fontId="23" fillId="24" borderId="14" xfId="0" applyFont="1" applyFill="1" applyBorder="1" applyAlignment="1">
      <alignment wrapText="1"/>
    </xf>
    <xf numFmtId="0" fontId="23" fillId="24" borderId="0" xfId="0" applyFont="1" applyFill="1" applyAlignment="1">
      <alignment wrapText="1"/>
    </xf>
    <xf numFmtId="49" fontId="0" fillId="0" borderId="0" xfId="0" applyNumberFormat="1"/>
    <xf numFmtId="0" fontId="27" fillId="0" borderId="0" xfId="0" applyFont="1"/>
    <xf numFmtId="168" fontId="27" fillId="0" borderId="0" xfId="0" applyNumberFormat="1" applyFont="1"/>
    <xf numFmtId="0" fontId="28" fillId="0" borderId="0" xfId="0" applyFont="1"/>
    <xf numFmtId="169" fontId="27" fillId="0" borderId="0" xfId="0" applyNumberFormat="1" applyFont="1"/>
    <xf numFmtId="0" fontId="0" fillId="0" borderId="0" xfId="0" applyAlignment="1">
      <alignment horizontal="center" wrapText="1"/>
    </xf>
    <xf numFmtId="0" fontId="23" fillId="0" borderId="0" xfId="0" applyFont="1"/>
    <xf numFmtId="0" fontId="23" fillId="24" borderId="0" xfId="0" applyFont="1" applyFill="1"/>
    <xf numFmtId="0" fontId="29" fillId="0" borderId="0" xfId="0" applyFont="1" applyAlignment="1">
      <alignment horizontal="center" wrapText="1"/>
    </xf>
    <xf numFmtId="3" fontId="23" fillId="24" borderId="0" xfId="0" applyNumberFormat="1" applyFont="1" applyFill="1" applyAlignment="1">
      <alignment horizontal="center" wrapText="1"/>
    </xf>
    <xf numFmtId="170" fontId="0" fillId="0" borderId="0" xfId="0" applyNumberFormat="1"/>
    <xf numFmtId="171" fontId="0" fillId="0" borderId="0" xfId="0" applyNumberFormat="1"/>
    <xf numFmtId="172" fontId="25" fillId="24" borderId="0" xfId="0" applyNumberFormat="1" applyFont="1" applyFill="1" applyAlignment="1">
      <alignment horizontal="right" wrapText="1"/>
    </xf>
    <xf numFmtId="0" fontId="25" fillId="0" borderId="0" xfId="0" applyFont="1"/>
    <xf numFmtId="172" fontId="23" fillId="24" borderId="0" xfId="0" applyNumberFormat="1" applyFont="1" applyFill="1" applyAlignment="1">
      <alignment horizontal="right" wrapText="1"/>
    </xf>
    <xf numFmtId="172" fontId="25" fillId="24" borderId="0" xfId="45" applyNumberFormat="1" applyFont="1" applyFill="1" applyAlignment="1">
      <alignment horizontal="right" wrapText="1"/>
    </xf>
    <xf numFmtId="0" fontId="30" fillId="0" borderId="0" xfId="0" applyFont="1"/>
    <xf numFmtId="0" fontId="23" fillId="24" borderId="0" xfId="0" applyFont="1" applyFill="1" applyAlignment="1">
      <alignment horizontal="center"/>
    </xf>
    <xf numFmtId="165" fontId="25" fillId="24" borderId="14" xfId="0" applyNumberFormat="1" applyFont="1" applyFill="1" applyBorder="1"/>
    <xf numFmtId="0" fontId="23" fillId="0" borderId="12" xfId="0" applyFont="1" applyBorder="1" applyAlignment="1">
      <alignment vertical="top" wrapText="1"/>
    </xf>
    <xf numFmtId="165" fontId="23" fillId="24" borderId="0" xfId="0" applyNumberFormat="1" applyFont="1" applyFill="1"/>
    <xf numFmtId="0" fontId="34" fillId="0" borderId="14" xfId="0" applyFont="1" applyBorder="1" applyAlignment="1">
      <alignment vertical="top" wrapText="1"/>
    </xf>
    <xf numFmtId="0" fontId="34" fillId="0" borderId="14" xfId="0" applyFont="1" applyBorder="1" applyAlignment="1">
      <alignment horizontal="justify" vertical="top" wrapText="1"/>
    </xf>
    <xf numFmtId="0" fontId="34" fillId="0" borderId="15" xfId="0" applyFont="1" applyBorder="1" applyAlignment="1">
      <alignment vertical="top" wrapText="1"/>
    </xf>
    <xf numFmtId="166" fontId="34" fillId="0" borderId="16" xfId="20" applyNumberFormat="1" applyFont="1" applyBorder="1" applyAlignment="1" applyProtection="1">
      <alignment vertical="top" wrapText="1"/>
    </xf>
    <xf numFmtId="0" fontId="34" fillId="0" borderId="0" xfId="0" applyFont="1" applyAlignment="1">
      <alignment vertical="top" wrapText="1"/>
    </xf>
    <xf numFmtId="0" fontId="34" fillId="0" borderId="20" xfId="0" applyFont="1" applyBorder="1" applyAlignment="1">
      <alignment vertical="top" wrapText="1"/>
    </xf>
    <xf numFmtId="0" fontId="35" fillId="0" borderId="14" xfId="0" applyFont="1" applyBorder="1" applyAlignment="1">
      <alignment vertical="top" wrapText="1"/>
    </xf>
    <xf numFmtId="0" fontId="22" fillId="0" borderId="11" xfId="0" applyFont="1" applyBorder="1" applyAlignment="1">
      <alignment horizontal="center" wrapText="1"/>
    </xf>
    <xf numFmtId="0" fontId="22" fillId="0" borderId="12" xfId="0" applyFont="1" applyBorder="1" applyAlignment="1">
      <alignment horizontal="center" wrapText="1"/>
    </xf>
    <xf numFmtId="0" fontId="22" fillId="0" borderId="13" xfId="0" applyFont="1" applyBorder="1" applyAlignment="1">
      <alignment horizontal="center" wrapText="1"/>
    </xf>
    <xf numFmtId="165" fontId="0" fillId="0" borderId="0" xfId="0" applyNumberFormat="1"/>
    <xf numFmtId="0" fontId="0" fillId="0" borderId="0" xfId="0"/>
    <xf numFmtId="0" fontId="0" fillId="0" borderId="13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right"/>
    </xf>
    <xf numFmtId="0" fontId="18" fillId="0" borderId="0" xfId="0" applyFont="1" applyAlignment="1">
      <alignment horizontal="right"/>
    </xf>
  </cellXfs>
  <cellStyles count="47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xl32" xfId="19"/>
    <cellStyle name="xl36" xfId="20"/>
    <cellStyle name="Акцент1" xfId="21"/>
    <cellStyle name="Акцент2" xfId="22"/>
    <cellStyle name="Акцент3" xfId="23"/>
    <cellStyle name="Акцент4" xfId="24"/>
    <cellStyle name="Акцент5" xfId="25"/>
    <cellStyle name="Акцент6" xfId="26"/>
    <cellStyle name="Ввод " xfId="27"/>
    <cellStyle name="Вывод" xfId="28"/>
    <cellStyle name="Вычисление" xfId="29"/>
    <cellStyle name="Заголовок 1" xfId="30"/>
    <cellStyle name="Заголовок 2" xfId="31"/>
    <cellStyle name="Заголовок 3" xfId="32"/>
    <cellStyle name="Заголовок 4" xfId="33"/>
    <cellStyle name="Итог" xfId="34"/>
    <cellStyle name="Контрольная ячейка" xfId="35"/>
    <cellStyle name="Название" xfId="36"/>
    <cellStyle name="Нейтральный" xfId="37"/>
    <cellStyle name="Обычный" xfId="0" builtinId="0"/>
    <cellStyle name="Открывавшаяся гиперссылка" xfId="38" builtinId="9"/>
    <cellStyle name="Плохой" xfId="39"/>
    <cellStyle name="Пояснение" xfId="40"/>
    <cellStyle name="Примечание" xfId="41"/>
    <cellStyle name="Связанная ячейка" xfId="42"/>
    <cellStyle name="Стиль 1" xfId="43"/>
    <cellStyle name="Текст предупреждения" xfId="44"/>
    <cellStyle name="Финансовый [0]" xfId="45" builtinId="6"/>
    <cellStyle name="Хороший" xfId="46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Intel" id="{1EE4592B-55BE-E36D-ED24-BCB182A31A94}" userId="Intel" providerId="Teamlab"/>
</personList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7" personId="{1EE4592B-55BE-E36D-ED24-BCB182A31A94}" id="{004C0066-00FF-416D-AB80-00A200AE0007}" done="0">
    <text xml:space="preserve">дох - 37 000,0; дох-расх:26 300,0
</text>
  </threadedComment>
  <threadedComment ref="C27" personId="{1EE4592B-55BE-E36D-ED24-BCB182A31A94}" id="{00DF00C9-0065-49F3-B9B7-004300BC00FA}" done="0">
    <text xml:space="preserve">аренда земли - 3940,0;
аренда имущества -2700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9"/>
  <sheetViews>
    <sheetView tabSelected="1" workbookViewId="0">
      <selection activeCell="I114" sqref="I114"/>
    </sheetView>
  </sheetViews>
  <sheetFormatPr defaultRowHeight="12.75" customHeight="1"/>
  <cols>
    <col min="1" max="1" width="27.5703125" customWidth="1"/>
    <col min="2" max="2" width="55.140625" customWidth="1"/>
    <col min="3" max="3" width="20.140625" customWidth="1"/>
    <col min="4" max="4" width="6.42578125" customWidth="1"/>
    <col min="5" max="5" width="9.42578125" bestFit="1" customWidth="1"/>
    <col min="6" max="6" width="9.85546875" bestFit="1" customWidth="1"/>
    <col min="7" max="7" width="13.140625" customWidth="1"/>
  </cols>
  <sheetData>
    <row r="1" spans="1:7">
      <c r="B1" s="67" t="s">
        <v>0</v>
      </c>
      <c r="C1" s="67"/>
    </row>
    <row r="2" spans="1:7">
      <c r="B2" s="67" t="s">
        <v>1</v>
      </c>
      <c r="C2" s="67"/>
    </row>
    <row r="3" spans="1:7">
      <c r="B3" s="67" t="s">
        <v>2</v>
      </c>
      <c r="C3" s="67"/>
    </row>
    <row r="4" spans="1:7">
      <c r="B4" s="67" t="s">
        <v>3</v>
      </c>
      <c r="C4" s="67"/>
    </row>
    <row r="5" spans="1:7">
      <c r="B5" s="68" t="s">
        <v>223</v>
      </c>
      <c r="C5" s="68"/>
    </row>
    <row r="8" spans="1:7" ht="57" customHeight="1">
      <c r="A8" s="60" t="s">
        <v>4</v>
      </c>
      <c r="B8" s="61"/>
      <c r="C8" s="62"/>
      <c r="D8" s="2"/>
    </row>
    <row r="9" spans="1:7" ht="13.5" customHeight="1">
      <c r="A9" s="2"/>
      <c r="B9" s="2"/>
      <c r="C9" s="1"/>
    </row>
    <row r="10" spans="1:7" ht="30">
      <c r="A10" s="3" t="s">
        <v>5</v>
      </c>
      <c r="B10" s="4" t="s">
        <v>6</v>
      </c>
      <c r="C10" s="5" t="s">
        <v>7</v>
      </c>
    </row>
    <row r="11" spans="1:7" ht="20.25" customHeight="1">
      <c r="A11" s="6" t="s">
        <v>8</v>
      </c>
      <c r="B11" s="7" t="s">
        <v>9</v>
      </c>
      <c r="C11" s="8">
        <f>C12+C14+C16+C20+C22+C25+C30+C32+C35+C38</f>
        <v>217688.16500000001</v>
      </c>
      <c r="D11" s="9"/>
      <c r="E11" s="10"/>
      <c r="F11" s="11"/>
    </row>
    <row r="12" spans="1:7" ht="19.5" customHeight="1">
      <c r="A12" s="6" t="s">
        <v>10</v>
      </c>
      <c r="B12" s="7" t="s">
        <v>11</v>
      </c>
      <c r="C12" s="8">
        <f>C13</f>
        <v>76920.259999999995</v>
      </c>
      <c r="D12" s="9"/>
      <c r="E12" s="10"/>
    </row>
    <row r="13" spans="1:7" ht="15">
      <c r="A13" s="6" t="s">
        <v>12</v>
      </c>
      <c r="B13" s="6" t="s">
        <v>13</v>
      </c>
      <c r="C13" s="12">
        <f>71947.5+2700+2272.76</f>
        <v>76920.259999999995</v>
      </c>
      <c r="E13" s="11"/>
      <c r="F13" s="11"/>
      <c r="G13" s="11"/>
    </row>
    <row r="14" spans="1:7" ht="45" customHeight="1">
      <c r="A14" s="6" t="s">
        <v>14</v>
      </c>
      <c r="B14" s="7" t="s">
        <v>15</v>
      </c>
      <c r="C14" s="13">
        <f>C15</f>
        <v>11857.6</v>
      </c>
      <c r="E14" s="11"/>
      <c r="F14" s="11"/>
      <c r="G14" s="11"/>
    </row>
    <row r="15" spans="1:7" ht="35.25" customHeight="1">
      <c r="A15" s="6" t="s">
        <v>16</v>
      </c>
      <c r="B15" s="6" t="s">
        <v>17</v>
      </c>
      <c r="C15" s="12">
        <v>11857.6</v>
      </c>
      <c r="E15" s="63"/>
      <c r="F15" s="64"/>
      <c r="G15" s="11"/>
    </row>
    <row r="16" spans="1:7" ht="15">
      <c r="A16" s="6" t="s">
        <v>18</v>
      </c>
      <c r="B16" s="7" t="s">
        <v>19</v>
      </c>
      <c r="C16" s="8">
        <f>C17+C18+C19</f>
        <v>70296.5</v>
      </c>
      <c r="E16" s="11"/>
    </row>
    <row r="17" spans="1:10" ht="30">
      <c r="A17" s="6" t="s">
        <v>20</v>
      </c>
      <c r="B17" s="6" t="s">
        <v>21</v>
      </c>
      <c r="C17" s="12">
        <f>63300+4021</f>
        <v>67321</v>
      </c>
      <c r="E17" s="11"/>
      <c r="F17" s="11"/>
    </row>
    <row r="18" spans="1:10" ht="15">
      <c r="A18" s="6" t="s">
        <v>22</v>
      </c>
      <c r="B18" s="6" t="s">
        <v>23</v>
      </c>
      <c r="C18" s="12">
        <v>82.5</v>
      </c>
    </row>
    <row r="19" spans="1:10" ht="30">
      <c r="A19" s="6" t="s">
        <v>24</v>
      </c>
      <c r="B19" s="6" t="s">
        <v>25</v>
      </c>
      <c r="C19" s="12">
        <f>3360-467</f>
        <v>2893</v>
      </c>
      <c r="E19" s="11"/>
    </row>
    <row r="20" spans="1:10" ht="15">
      <c r="A20" s="6" t="s">
        <v>26</v>
      </c>
      <c r="B20" s="7" t="s">
        <v>27</v>
      </c>
      <c r="C20" s="8">
        <f>C21</f>
        <v>18070</v>
      </c>
    </row>
    <row r="21" spans="1:10" ht="16.5" customHeight="1">
      <c r="A21" s="6" t="s">
        <v>28</v>
      </c>
      <c r="B21" s="6" t="s">
        <v>29</v>
      </c>
      <c r="C21" s="12">
        <f>21624-3554</f>
        <v>18070</v>
      </c>
    </row>
    <row r="22" spans="1:10" ht="16.5" customHeight="1">
      <c r="A22" s="14" t="s">
        <v>30</v>
      </c>
      <c r="B22" s="15" t="s">
        <v>31</v>
      </c>
      <c r="C22" s="8">
        <f>C23+C24</f>
        <v>243</v>
      </c>
    </row>
    <row r="23" spans="1:10" ht="32.25" customHeight="1">
      <c r="A23" s="14" t="s">
        <v>32</v>
      </c>
      <c r="B23" s="14" t="s">
        <v>33</v>
      </c>
      <c r="C23" s="12">
        <v>208</v>
      </c>
    </row>
    <row r="24" spans="1:10" ht="44.25" customHeight="1">
      <c r="A24" s="14" t="s">
        <v>34</v>
      </c>
      <c r="B24" s="6" t="s">
        <v>35</v>
      </c>
      <c r="C24" s="12">
        <v>35</v>
      </c>
    </row>
    <row r="25" spans="1:10" ht="46.5" customHeight="1">
      <c r="A25" s="6" t="s">
        <v>36</v>
      </c>
      <c r="B25" s="7" t="s">
        <v>37</v>
      </c>
      <c r="C25" s="8">
        <f>C26+C27+C28+C29</f>
        <v>7198.5</v>
      </c>
    </row>
    <row r="26" spans="1:10" ht="60" hidden="1">
      <c r="A26" s="6" t="s">
        <v>38</v>
      </c>
      <c r="B26" s="6" t="s">
        <v>39</v>
      </c>
      <c r="C26" s="12"/>
    </row>
    <row r="27" spans="1:10" ht="93" customHeight="1">
      <c r="A27" s="6" t="s">
        <v>40</v>
      </c>
      <c r="B27" s="6" t="s">
        <v>41</v>
      </c>
      <c r="C27" s="12">
        <f>6440+200</f>
        <v>6640</v>
      </c>
      <c r="F27" s="11"/>
    </row>
    <row r="28" spans="1:10" ht="30">
      <c r="A28" s="6" t="s">
        <v>42</v>
      </c>
      <c r="B28" s="6" t="s">
        <v>43</v>
      </c>
      <c r="C28" s="12">
        <f>10-1.5</f>
        <v>8.5</v>
      </c>
    </row>
    <row r="29" spans="1:10" ht="90">
      <c r="A29" s="6" t="s">
        <v>44</v>
      </c>
      <c r="B29" s="6" t="s">
        <v>45</v>
      </c>
      <c r="C29" s="12">
        <f>300+250</f>
        <v>550</v>
      </c>
    </row>
    <row r="30" spans="1:10" ht="28.5">
      <c r="A30" s="6" t="s">
        <v>46</v>
      </c>
      <c r="B30" s="7" t="s">
        <v>47</v>
      </c>
      <c r="C30" s="8">
        <f>C31</f>
        <v>6729.2</v>
      </c>
    </row>
    <row r="31" spans="1:10" ht="21" customHeight="1">
      <c r="A31" s="6" t="s">
        <v>48</v>
      </c>
      <c r="B31" s="6" t="s">
        <v>49</v>
      </c>
      <c r="C31" s="12">
        <v>6729.2</v>
      </c>
    </row>
    <row r="32" spans="1:10" ht="28.5">
      <c r="A32" s="6" t="s">
        <v>50</v>
      </c>
      <c r="B32" s="7" t="s">
        <v>51</v>
      </c>
      <c r="C32" s="8">
        <f>C34+C33</f>
        <v>19812.5</v>
      </c>
      <c r="D32" s="2"/>
      <c r="E32" s="2"/>
      <c r="F32" s="2"/>
      <c r="G32" s="2"/>
      <c r="H32" s="2"/>
      <c r="I32" s="2"/>
      <c r="J32" s="2"/>
    </row>
    <row r="33" spans="1:10" ht="15">
      <c r="A33" s="16" t="s">
        <v>52</v>
      </c>
      <c r="B33" s="16" t="s">
        <v>53</v>
      </c>
      <c r="C33" s="12">
        <f>20017.5-280</f>
        <v>19737.5</v>
      </c>
      <c r="D33" s="2"/>
      <c r="E33" s="2"/>
      <c r="F33" s="2"/>
      <c r="G33" s="2"/>
      <c r="H33" s="2"/>
      <c r="I33" s="2"/>
      <c r="J33" s="2"/>
    </row>
    <row r="34" spans="1:10" ht="15">
      <c r="A34" s="16" t="s">
        <v>54</v>
      </c>
      <c r="B34" s="16" t="s">
        <v>55</v>
      </c>
      <c r="C34" s="12">
        <v>75</v>
      </c>
      <c r="D34" s="2"/>
      <c r="E34" s="2"/>
      <c r="F34" s="2"/>
      <c r="G34" s="2"/>
      <c r="H34" s="2"/>
      <c r="I34" s="2"/>
      <c r="J34" s="2"/>
    </row>
    <row r="35" spans="1:10" ht="29.25" customHeight="1">
      <c r="A35" s="6" t="s">
        <v>56</v>
      </c>
      <c r="B35" s="7" t="s">
        <v>57</v>
      </c>
      <c r="C35" s="8">
        <f>C36+C37</f>
        <v>5713.2550000000001</v>
      </c>
      <c r="D35" s="2"/>
      <c r="E35" s="2"/>
      <c r="F35" s="2"/>
      <c r="G35" s="2"/>
      <c r="H35" s="2"/>
      <c r="I35" s="2"/>
      <c r="J35" s="2"/>
    </row>
    <row r="36" spans="1:10" ht="102" customHeight="1">
      <c r="A36" s="17" t="s">
        <v>58</v>
      </c>
      <c r="B36" s="6" t="s">
        <v>59</v>
      </c>
      <c r="C36" s="12">
        <v>200</v>
      </c>
      <c r="D36" s="2"/>
      <c r="E36" s="2"/>
      <c r="F36" s="2"/>
      <c r="G36" s="2"/>
      <c r="H36" s="2"/>
      <c r="I36" s="2"/>
      <c r="J36" s="2"/>
    </row>
    <row r="37" spans="1:10" ht="33.75" customHeight="1">
      <c r="A37" s="6" t="s">
        <v>60</v>
      </c>
      <c r="B37" s="6" t="s">
        <v>61</v>
      </c>
      <c r="C37" s="12">
        <f>2000+5596.455-2083.2</f>
        <v>5513.2550000000001</v>
      </c>
      <c r="D37" s="65"/>
      <c r="E37" s="66"/>
      <c r="F37" s="66"/>
      <c r="G37" s="66"/>
      <c r="H37" s="66"/>
      <c r="I37" s="66"/>
      <c r="J37" s="66"/>
    </row>
    <row r="38" spans="1:10" ht="18" customHeight="1">
      <c r="A38" s="6" t="s">
        <v>62</v>
      </c>
      <c r="B38" s="7" t="s">
        <v>63</v>
      </c>
      <c r="C38" s="8">
        <f>C40+C41+C42+C43+C44</f>
        <v>847.34999999999991</v>
      </c>
      <c r="D38" s="2"/>
      <c r="E38" s="2"/>
      <c r="F38" s="2"/>
      <c r="G38" s="2"/>
      <c r="H38" s="2"/>
      <c r="I38" s="2"/>
      <c r="J38" s="2"/>
    </row>
    <row r="39" spans="1:10" ht="120" hidden="1">
      <c r="A39" s="6" t="s">
        <v>64</v>
      </c>
      <c r="B39" s="18" t="s">
        <v>65</v>
      </c>
      <c r="C39" s="12"/>
      <c r="D39" s="2"/>
      <c r="E39" s="2"/>
      <c r="F39" s="2"/>
      <c r="G39" s="2"/>
      <c r="H39" s="2"/>
      <c r="I39" s="2"/>
      <c r="J39" s="2"/>
    </row>
    <row r="40" spans="1:10" ht="45">
      <c r="A40" s="53" t="s">
        <v>66</v>
      </c>
      <c r="B40" s="55" t="s">
        <v>67</v>
      </c>
      <c r="C40" s="12">
        <f>0.75+3.3</f>
        <v>4.05</v>
      </c>
    </row>
    <row r="41" spans="1:10" ht="45">
      <c r="A41" s="53" t="s">
        <v>68</v>
      </c>
      <c r="B41" s="56" t="s">
        <v>69</v>
      </c>
      <c r="C41" s="12">
        <v>1</v>
      </c>
      <c r="D41" s="2"/>
      <c r="E41" s="2"/>
      <c r="F41" s="2"/>
      <c r="G41" s="2"/>
      <c r="H41" s="2"/>
      <c r="I41" s="2"/>
      <c r="J41" s="2"/>
    </row>
    <row r="42" spans="1:10" ht="131.25" customHeight="1">
      <c r="A42" s="53" t="s">
        <v>224</v>
      </c>
      <c r="B42" s="57" t="s">
        <v>70</v>
      </c>
      <c r="C42" s="12">
        <v>10</v>
      </c>
      <c r="D42" s="2"/>
      <c r="E42" s="2"/>
      <c r="F42" s="2"/>
      <c r="G42" s="2"/>
      <c r="H42" s="11"/>
      <c r="I42" s="2"/>
      <c r="J42" s="2"/>
    </row>
    <row r="43" spans="1:10" ht="39" customHeight="1">
      <c r="A43" s="53" t="s">
        <v>71</v>
      </c>
      <c r="B43" s="54" t="s">
        <v>72</v>
      </c>
      <c r="C43" s="12">
        <v>1</v>
      </c>
      <c r="D43" s="2"/>
      <c r="E43" s="2"/>
      <c r="F43" s="2"/>
      <c r="G43" s="2"/>
      <c r="H43" s="2"/>
      <c r="I43" s="2"/>
      <c r="J43" s="2"/>
    </row>
    <row r="44" spans="1:10" ht="15">
      <c r="A44" s="6" t="s">
        <v>225</v>
      </c>
      <c r="B44" s="19" t="s">
        <v>73</v>
      </c>
      <c r="C44" s="12">
        <f>750+81+0.3</f>
        <v>831.3</v>
      </c>
      <c r="D44" s="2"/>
      <c r="E44" s="2"/>
      <c r="F44" s="2"/>
      <c r="G44" s="2"/>
      <c r="H44" s="2"/>
      <c r="I44" s="2"/>
      <c r="J44" s="2"/>
    </row>
    <row r="45" spans="1:10" s="2" customFormat="1" ht="15">
      <c r="A45" s="6" t="s">
        <v>74</v>
      </c>
      <c r="B45" s="7" t="s">
        <v>75</v>
      </c>
      <c r="C45" s="8">
        <f>C46+C117+C125</f>
        <v>529461.04200000002</v>
      </c>
    </row>
    <row r="46" spans="1:10" ht="42.75">
      <c r="A46" s="6" t="s">
        <v>76</v>
      </c>
      <c r="B46" s="7" t="s">
        <v>77</v>
      </c>
      <c r="C46" s="8">
        <f>C47+C50+C65+C99</f>
        <v>528910.74199999997</v>
      </c>
      <c r="D46" s="2"/>
      <c r="E46" s="2"/>
      <c r="F46" s="20"/>
      <c r="G46" s="2"/>
      <c r="H46" s="2"/>
      <c r="I46" s="2"/>
      <c r="J46" s="2"/>
    </row>
    <row r="47" spans="1:10" ht="30.75" customHeight="1">
      <c r="A47" s="6" t="s">
        <v>78</v>
      </c>
      <c r="B47" s="7" t="s">
        <v>79</v>
      </c>
      <c r="C47" s="8">
        <f t="shared" ref="C47:C48" si="0">C48</f>
        <v>64673</v>
      </c>
      <c r="D47" s="2"/>
      <c r="E47" s="2"/>
      <c r="F47" s="11"/>
      <c r="G47" s="2"/>
      <c r="H47" s="2"/>
      <c r="I47" s="2"/>
      <c r="J47" s="2"/>
    </row>
    <row r="48" spans="1:10" ht="18.75" customHeight="1">
      <c r="A48" s="6" t="s">
        <v>80</v>
      </c>
      <c r="B48" s="6" t="s">
        <v>81</v>
      </c>
      <c r="C48" s="12">
        <f t="shared" si="0"/>
        <v>64673</v>
      </c>
      <c r="D48" s="2"/>
      <c r="E48" s="2"/>
      <c r="F48" s="2"/>
      <c r="G48" s="2"/>
      <c r="H48" s="2"/>
      <c r="I48" s="2"/>
      <c r="J48" s="2"/>
    </row>
    <row r="49" spans="1:11" ht="51" customHeight="1">
      <c r="A49" s="6" t="s">
        <v>82</v>
      </c>
      <c r="B49" s="6" t="s">
        <v>226</v>
      </c>
      <c r="C49" s="12">
        <v>64673</v>
      </c>
      <c r="D49" s="2"/>
      <c r="E49" s="2"/>
      <c r="F49" s="2"/>
      <c r="G49" s="2"/>
      <c r="H49" s="2"/>
      <c r="I49" s="2"/>
      <c r="J49" s="2"/>
    </row>
    <row r="50" spans="1:11" ht="33.75" customHeight="1">
      <c r="A50" s="6" t="s">
        <v>83</v>
      </c>
      <c r="B50" s="7" t="s">
        <v>84</v>
      </c>
      <c r="C50" s="21">
        <f>C51+C53++C55+C57+C59+C61</f>
        <v>199192.842</v>
      </c>
      <c r="D50" s="2"/>
      <c r="E50" s="2"/>
      <c r="F50" s="11"/>
      <c r="G50" s="2"/>
      <c r="H50" s="2"/>
      <c r="I50" s="2"/>
      <c r="J50" s="2"/>
    </row>
    <row r="51" spans="1:11" ht="93" customHeight="1">
      <c r="A51" s="22" t="s">
        <v>85</v>
      </c>
      <c r="B51" s="22" t="s">
        <v>86</v>
      </c>
      <c r="C51" s="12">
        <f>C52</f>
        <v>55443</v>
      </c>
      <c r="D51" s="23"/>
      <c r="E51" s="2"/>
      <c r="F51" s="11"/>
      <c r="G51" s="2"/>
      <c r="H51" s="2"/>
      <c r="I51" s="2"/>
      <c r="J51" s="2"/>
    </row>
    <row r="52" spans="1:11" ht="95.25" customHeight="1">
      <c r="A52" s="22" t="s">
        <v>87</v>
      </c>
      <c r="B52" s="24" t="s">
        <v>88</v>
      </c>
      <c r="C52" s="12">
        <f>55443</f>
        <v>55443</v>
      </c>
      <c r="D52" s="25"/>
      <c r="E52" s="2"/>
      <c r="F52" s="2"/>
      <c r="G52" s="2"/>
      <c r="H52" s="2"/>
      <c r="I52" s="2"/>
      <c r="J52" s="2"/>
    </row>
    <row r="53" spans="1:11" ht="71.25" customHeight="1">
      <c r="A53" s="26" t="s">
        <v>89</v>
      </c>
      <c r="B53" s="27" t="s">
        <v>90</v>
      </c>
      <c r="C53" s="28">
        <f>C54</f>
        <v>2013.1000000000001</v>
      </c>
    </row>
    <row r="54" spans="1:11" ht="89.25" customHeight="1">
      <c r="A54" s="22" t="s">
        <v>91</v>
      </c>
      <c r="B54" s="29" t="s">
        <v>92</v>
      </c>
      <c r="C54" s="28">
        <f>2012.7+0.4</f>
        <v>2013.1000000000001</v>
      </c>
    </row>
    <row r="55" spans="1:11" ht="67.5" customHeight="1">
      <c r="A55" s="22" t="s">
        <v>93</v>
      </c>
      <c r="B55" s="30" t="s">
        <v>94</v>
      </c>
      <c r="C55" s="12">
        <f>C56</f>
        <v>7828</v>
      </c>
      <c r="D55" s="2"/>
      <c r="E55" s="2"/>
      <c r="F55" s="2"/>
      <c r="G55" s="2"/>
      <c r="H55" s="2"/>
      <c r="I55" s="2"/>
      <c r="J55" s="2"/>
    </row>
    <row r="56" spans="1:11" ht="75">
      <c r="A56" s="22" t="s">
        <v>95</v>
      </c>
      <c r="B56" s="31" t="s">
        <v>96</v>
      </c>
      <c r="C56" s="12">
        <f>8301-473</f>
        <v>7828</v>
      </c>
      <c r="D56" s="2"/>
      <c r="E56" s="32"/>
      <c r="F56" s="2"/>
      <c r="G56" s="2"/>
      <c r="H56" s="2"/>
      <c r="I56" s="11"/>
      <c r="J56" s="2"/>
      <c r="K56" s="11"/>
    </row>
    <row r="57" spans="1:11" ht="32.25" customHeight="1">
      <c r="A57" s="22" t="s">
        <v>97</v>
      </c>
      <c r="B57" s="30" t="s">
        <v>98</v>
      </c>
      <c r="C57" s="12">
        <f>C58</f>
        <v>1259.7</v>
      </c>
      <c r="D57" s="2"/>
      <c r="E57" s="2"/>
      <c r="F57" s="2"/>
      <c r="G57" s="2"/>
      <c r="H57" s="2"/>
      <c r="I57" s="2"/>
      <c r="J57" s="2"/>
      <c r="K57" s="11"/>
    </row>
    <row r="58" spans="1:11" ht="30.75" customHeight="1">
      <c r="A58" s="22" t="s">
        <v>99</v>
      </c>
      <c r="B58" s="31" t="s">
        <v>100</v>
      </c>
      <c r="C58" s="12">
        <f>1259.7</f>
        <v>1259.7</v>
      </c>
      <c r="D58" s="2"/>
      <c r="E58" s="2"/>
      <c r="F58" s="2"/>
      <c r="G58" s="2"/>
      <c r="H58" s="2"/>
      <c r="I58" s="2"/>
      <c r="J58" s="2"/>
      <c r="K58" s="11"/>
    </row>
    <row r="59" spans="1:11" ht="15">
      <c r="A59" s="6" t="s">
        <v>101</v>
      </c>
      <c r="B59" s="6" t="s">
        <v>102</v>
      </c>
      <c r="C59" s="12">
        <f>C60</f>
        <v>282.37</v>
      </c>
      <c r="D59" s="2"/>
      <c r="E59" s="2"/>
      <c r="F59" s="2"/>
      <c r="G59" s="2"/>
      <c r="H59" s="2"/>
      <c r="I59" s="2"/>
      <c r="J59" s="2"/>
    </row>
    <row r="60" spans="1:11" ht="30.75" customHeight="1">
      <c r="A60" s="22" t="s">
        <v>103</v>
      </c>
      <c r="B60" s="22" t="s">
        <v>104</v>
      </c>
      <c r="C60" s="12">
        <f>122.8+159.57</f>
        <v>282.37</v>
      </c>
      <c r="D60" s="2"/>
      <c r="E60" s="2"/>
      <c r="F60" s="2"/>
      <c r="G60" s="2"/>
      <c r="H60" s="2"/>
      <c r="I60" s="2"/>
      <c r="J60" s="2"/>
    </row>
    <row r="61" spans="1:11" ht="15">
      <c r="A61" s="6" t="s">
        <v>105</v>
      </c>
      <c r="B61" s="6" t="s">
        <v>106</v>
      </c>
      <c r="C61" s="12">
        <f>C62+C63+C64</f>
        <v>132366.67200000002</v>
      </c>
      <c r="D61" s="2"/>
      <c r="E61" s="2"/>
      <c r="F61" s="2"/>
      <c r="G61" s="11"/>
      <c r="H61" s="2"/>
      <c r="I61" s="2"/>
      <c r="J61" s="2"/>
    </row>
    <row r="62" spans="1:11" ht="15">
      <c r="A62" s="6" t="s">
        <v>107</v>
      </c>
      <c r="B62" s="6" t="s">
        <v>108</v>
      </c>
      <c r="C62" s="12">
        <f>79258.1+3571.5+3116.1</f>
        <v>85945.700000000012</v>
      </c>
      <c r="D62" s="2"/>
      <c r="E62" s="33"/>
      <c r="F62" s="2"/>
      <c r="G62" s="2"/>
      <c r="H62" s="2"/>
      <c r="I62" s="2"/>
      <c r="J62" s="2"/>
    </row>
    <row r="63" spans="1:11" ht="15">
      <c r="A63" s="6" t="s">
        <v>109</v>
      </c>
      <c r="B63" s="6" t="s">
        <v>108</v>
      </c>
      <c r="C63" s="12">
        <f>41160+70.29+8452.1+1045.972-6476.4</f>
        <v>44251.962</v>
      </c>
      <c r="D63" s="2"/>
      <c r="E63" s="34"/>
      <c r="F63" s="2"/>
      <c r="G63" s="2"/>
      <c r="H63" s="2"/>
      <c r="I63" s="2"/>
      <c r="J63" s="2"/>
    </row>
    <row r="64" spans="1:11" ht="15">
      <c r="A64" s="22" t="s">
        <v>110</v>
      </c>
      <c r="B64" s="22" t="s">
        <v>108</v>
      </c>
      <c r="C64" s="12">
        <f>631.35+300+990+247.66</f>
        <v>2169.0099999999998</v>
      </c>
      <c r="D64" s="2"/>
      <c r="E64" s="33"/>
      <c r="F64" s="2"/>
      <c r="G64" s="2"/>
      <c r="H64" s="2"/>
      <c r="I64" s="2"/>
      <c r="J64" s="2"/>
    </row>
    <row r="65" spans="1:11" ht="31.5" customHeight="1">
      <c r="A65" s="7" t="s">
        <v>111</v>
      </c>
      <c r="B65" s="7" t="s">
        <v>112</v>
      </c>
      <c r="C65" s="8">
        <f>C72+C78+C80+C82+C96</f>
        <v>240050.3</v>
      </c>
      <c r="D65" s="2"/>
      <c r="E65" s="2"/>
      <c r="F65" s="2"/>
      <c r="G65" s="2"/>
      <c r="H65" s="2"/>
      <c r="I65" s="2"/>
      <c r="J65" s="2"/>
    </row>
    <row r="66" spans="1:11" ht="35.25" hidden="1" customHeight="1">
      <c r="A66" s="6" t="s">
        <v>113</v>
      </c>
      <c r="B66" s="6" t="s">
        <v>114</v>
      </c>
      <c r="C66" s="8">
        <f>C67</f>
        <v>0</v>
      </c>
      <c r="D66" s="2"/>
      <c r="E66" s="2"/>
      <c r="F66" s="2"/>
      <c r="G66" s="2"/>
      <c r="H66" s="2"/>
      <c r="I66" s="2"/>
      <c r="J66" s="2"/>
    </row>
    <row r="67" spans="1:11" ht="48.75" hidden="1" customHeight="1">
      <c r="A67" s="6" t="s">
        <v>115</v>
      </c>
      <c r="B67" s="6" t="s">
        <v>116</v>
      </c>
      <c r="C67" s="12"/>
      <c r="D67" s="2"/>
      <c r="E67" s="2"/>
      <c r="F67" s="2"/>
      <c r="G67" s="2"/>
      <c r="H67" s="2"/>
      <c r="I67" s="2"/>
      <c r="J67" s="2"/>
    </row>
    <row r="68" spans="1:11" ht="63" hidden="1" customHeight="1">
      <c r="A68" s="6" t="s">
        <v>117</v>
      </c>
      <c r="B68" s="6" t="s">
        <v>118</v>
      </c>
      <c r="C68" s="12">
        <f>C69</f>
        <v>0</v>
      </c>
      <c r="D68" s="2"/>
      <c r="E68" s="2"/>
      <c r="F68" s="2"/>
      <c r="G68" s="2"/>
      <c r="H68" s="2"/>
      <c r="I68" s="2"/>
      <c r="J68" s="2"/>
    </row>
    <row r="69" spans="1:11" ht="69" hidden="1" customHeight="1">
      <c r="A69" s="6" t="s">
        <v>119</v>
      </c>
      <c r="B69" s="6" t="s">
        <v>120</v>
      </c>
      <c r="C69" s="12"/>
      <c r="D69" s="2"/>
      <c r="E69" s="2"/>
      <c r="F69" s="2"/>
      <c r="G69" s="2"/>
      <c r="H69" s="2"/>
      <c r="I69" s="2"/>
      <c r="J69" s="2"/>
    </row>
    <row r="70" spans="1:11" ht="51.75" hidden="1" customHeight="1">
      <c r="A70" s="6"/>
      <c r="B70" s="6"/>
      <c r="C70" s="12"/>
      <c r="D70" s="2"/>
      <c r="E70" s="2"/>
      <c r="F70" s="11"/>
      <c r="G70" s="2"/>
      <c r="H70" s="2"/>
      <c r="I70" s="2"/>
      <c r="J70" s="2"/>
    </row>
    <row r="71" spans="1:11" ht="49.5" hidden="1" customHeight="1">
      <c r="A71" s="6"/>
      <c r="B71" s="6"/>
      <c r="C71" s="12"/>
      <c r="D71" s="2"/>
      <c r="E71" s="11"/>
      <c r="F71" s="11"/>
      <c r="G71" s="11"/>
      <c r="H71" s="2"/>
      <c r="I71" s="2"/>
      <c r="J71" s="2"/>
    </row>
    <row r="72" spans="1:11" ht="45" customHeight="1">
      <c r="A72" s="7" t="s">
        <v>121</v>
      </c>
      <c r="B72" s="7" t="s">
        <v>122</v>
      </c>
      <c r="C72" s="8">
        <f>C73+C75+C76+C77</f>
        <v>20444.600000000002</v>
      </c>
      <c r="D72" s="11"/>
      <c r="E72" s="11"/>
      <c r="F72" s="11"/>
      <c r="G72" s="11"/>
      <c r="H72" s="2"/>
      <c r="I72" s="2"/>
      <c r="J72" s="2"/>
    </row>
    <row r="73" spans="1:11" ht="47.25" customHeight="1">
      <c r="A73" s="6" t="s">
        <v>123</v>
      </c>
      <c r="B73" s="6" t="s">
        <v>124</v>
      </c>
      <c r="C73" s="12">
        <f>4471+11719+377-140</f>
        <v>16427</v>
      </c>
      <c r="D73" s="2"/>
      <c r="E73" s="2"/>
      <c r="F73" s="11"/>
      <c r="G73" s="2"/>
      <c r="H73" s="2"/>
      <c r="I73" s="2"/>
      <c r="J73" s="2"/>
    </row>
    <row r="74" spans="1:11" ht="49.5" hidden="1" customHeight="1">
      <c r="A74" s="6" t="s">
        <v>125</v>
      </c>
      <c r="B74" s="6" t="s">
        <v>124</v>
      </c>
      <c r="C74" s="12"/>
      <c r="D74" s="2"/>
      <c r="E74" s="35"/>
      <c r="F74" s="2"/>
      <c r="G74" s="2"/>
      <c r="H74" s="2"/>
      <c r="I74" s="2"/>
      <c r="J74" s="2"/>
    </row>
    <row r="75" spans="1:11" ht="45">
      <c r="A75" s="6" t="s">
        <v>126</v>
      </c>
      <c r="B75" s="6" t="s">
        <v>124</v>
      </c>
      <c r="C75" s="12">
        <f>599+2.4+1242+1894+1</f>
        <v>3738.4</v>
      </c>
      <c r="D75" s="2"/>
      <c r="E75" s="2"/>
      <c r="F75" s="11"/>
      <c r="G75" s="2"/>
      <c r="H75" s="2"/>
      <c r="I75" s="2"/>
      <c r="J75" s="2"/>
    </row>
    <row r="76" spans="1:11" ht="45">
      <c r="A76" s="6" t="s">
        <v>127</v>
      </c>
      <c r="B76" s="6" t="s">
        <v>124</v>
      </c>
      <c r="C76" s="12">
        <f>37.4</f>
        <v>37.4</v>
      </c>
      <c r="D76" s="2"/>
      <c r="E76" s="2"/>
      <c r="F76" s="2"/>
      <c r="G76" s="2"/>
      <c r="H76" s="2"/>
      <c r="I76" s="2"/>
      <c r="J76" s="2"/>
    </row>
    <row r="77" spans="1:11" ht="45">
      <c r="A77" s="6" t="s">
        <v>128</v>
      </c>
      <c r="B77" s="6" t="s">
        <v>124</v>
      </c>
      <c r="C77" s="12">
        <f>197.4+44.4</f>
        <v>241.8</v>
      </c>
      <c r="D77" s="2"/>
      <c r="E77" s="11"/>
      <c r="F77" s="2"/>
      <c r="G77" s="2"/>
      <c r="H77" s="2"/>
      <c r="I77" s="2"/>
      <c r="J77" s="2"/>
    </row>
    <row r="78" spans="1:11" ht="66.75" customHeight="1">
      <c r="A78" s="6" t="s">
        <v>129</v>
      </c>
      <c r="B78" s="6" t="s">
        <v>227</v>
      </c>
      <c r="C78" s="12">
        <f>C79</f>
        <v>14577</v>
      </c>
      <c r="D78" s="2"/>
      <c r="E78" s="2"/>
      <c r="F78" s="2"/>
      <c r="G78" s="2"/>
      <c r="H78" s="2"/>
      <c r="I78" s="2"/>
      <c r="J78" s="2"/>
    </row>
    <row r="79" spans="1:11" ht="67.5" customHeight="1">
      <c r="A79" s="6" t="s">
        <v>130</v>
      </c>
      <c r="B79" s="6" t="s">
        <v>231</v>
      </c>
      <c r="C79" s="12">
        <f>14122+455</f>
        <v>14577</v>
      </c>
      <c r="D79" s="2"/>
      <c r="E79" s="2"/>
      <c r="F79" s="2"/>
      <c r="G79" s="2"/>
      <c r="H79" s="2"/>
      <c r="I79" s="2"/>
      <c r="J79" s="2"/>
      <c r="K79" s="11"/>
    </row>
    <row r="80" spans="1:11" ht="79.5" customHeight="1">
      <c r="A80" s="6" t="s">
        <v>131</v>
      </c>
      <c r="B80" s="6" t="s">
        <v>132</v>
      </c>
      <c r="C80" s="12">
        <f>C81</f>
        <v>1147</v>
      </c>
      <c r="D80" s="2"/>
      <c r="E80" s="2"/>
      <c r="F80" s="2"/>
      <c r="G80" s="2"/>
      <c r="H80" s="2"/>
      <c r="I80" s="2"/>
      <c r="J80" s="2"/>
    </row>
    <row r="81" spans="1:10" ht="82.5" customHeight="1">
      <c r="A81" s="6" t="s">
        <v>133</v>
      </c>
      <c r="B81" s="6" t="s">
        <v>134</v>
      </c>
      <c r="C81" s="12">
        <f>1147</f>
        <v>1147</v>
      </c>
      <c r="D81" s="9"/>
      <c r="E81" s="2"/>
      <c r="F81" s="11"/>
      <c r="G81" s="2"/>
      <c r="H81" s="2"/>
      <c r="I81" s="2"/>
      <c r="J81" s="2"/>
    </row>
    <row r="82" spans="1:10" ht="65.25" customHeight="1">
      <c r="A82" s="6" t="s">
        <v>135</v>
      </c>
      <c r="B82" s="6" t="s">
        <v>136</v>
      </c>
      <c r="C82" s="12">
        <f>C83</f>
        <v>3.8</v>
      </c>
      <c r="D82" s="9"/>
      <c r="E82" s="2"/>
      <c r="F82" s="2"/>
      <c r="G82" s="2"/>
      <c r="H82" s="2"/>
      <c r="I82" s="2"/>
      <c r="J82" s="2"/>
    </row>
    <row r="83" spans="1:10" ht="62.25" customHeight="1">
      <c r="A83" s="6" t="s">
        <v>137</v>
      </c>
      <c r="B83" s="6" t="s">
        <v>138</v>
      </c>
      <c r="C83" s="12">
        <f>3.8</f>
        <v>3.8</v>
      </c>
      <c r="D83" s="9"/>
      <c r="E83" s="2"/>
      <c r="F83" s="2"/>
      <c r="G83" s="2"/>
      <c r="H83" s="2"/>
      <c r="I83" s="2"/>
      <c r="J83" s="2"/>
    </row>
    <row r="84" spans="1:10" ht="64.5" hidden="1" customHeight="1">
      <c r="A84" s="6" t="s">
        <v>139</v>
      </c>
      <c r="B84" s="6" t="s">
        <v>140</v>
      </c>
      <c r="C84" s="12">
        <f>C85</f>
        <v>0</v>
      </c>
      <c r="D84" s="9"/>
      <c r="E84" s="2"/>
      <c r="F84" s="2"/>
      <c r="G84" s="2"/>
      <c r="H84" s="2"/>
      <c r="I84" s="2"/>
      <c r="J84" s="2"/>
    </row>
    <row r="85" spans="1:10" ht="62.25" hidden="1" customHeight="1">
      <c r="A85" s="6" t="s">
        <v>141</v>
      </c>
      <c r="B85" s="6" t="s">
        <v>142</v>
      </c>
      <c r="C85" s="12">
        <v>0</v>
      </c>
      <c r="D85" s="9"/>
      <c r="E85" s="2"/>
      <c r="F85" s="2"/>
      <c r="G85" s="2"/>
      <c r="H85" s="2"/>
      <c r="I85" s="2"/>
      <c r="J85" s="2"/>
    </row>
    <row r="86" spans="1:10" ht="80.25" hidden="1" customHeight="1">
      <c r="A86" s="6" t="s">
        <v>143</v>
      </c>
      <c r="B86" s="6" t="s">
        <v>144</v>
      </c>
      <c r="C86" s="12">
        <f>C87</f>
        <v>322.5</v>
      </c>
      <c r="D86" s="9"/>
      <c r="E86" s="2"/>
      <c r="F86" s="2"/>
      <c r="G86" s="2"/>
      <c r="H86" s="2"/>
      <c r="I86" s="2"/>
      <c r="J86" s="2"/>
    </row>
    <row r="87" spans="1:10" ht="64.5" hidden="1" customHeight="1">
      <c r="A87" s="6" t="s">
        <v>145</v>
      </c>
      <c r="B87" s="6" t="s">
        <v>146</v>
      </c>
      <c r="C87" s="12">
        <v>322.5</v>
      </c>
      <c r="D87" s="9"/>
      <c r="E87" s="2"/>
      <c r="F87" s="2"/>
      <c r="G87" s="2"/>
      <c r="H87" s="2"/>
      <c r="I87" s="2"/>
      <c r="J87" s="2"/>
    </row>
    <row r="88" spans="1:10" ht="96" hidden="1" customHeight="1">
      <c r="A88" s="6" t="s">
        <v>147</v>
      </c>
      <c r="B88" s="6" t="s">
        <v>148</v>
      </c>
      <c r="C88" s="12">
        <f>C89</f>
        <v>1791.1</v>
      </c>
      <c r="D88" s="9"/>
      <c r="E88" s="2"/>
      <c r="F88" s="2"/>
      <c r="G88" s="2"/>
      <c r="H88" s="2"/>
      <c r="I88" s="2"/>
      <c r="J88" s="2"/>
    </row>
    <row r="89" spans="1:10" ht="95.25" hidden="1" customHeight="1">
      <c r="A89" s="6" t="s">
        <v>149</v>
      </c>
      <c r="B89" s="6" t="s">
        <v>150</v>
      </c>
      <c r="C89" s="12">
        <v>1791.1</v>
      </c>
      <c r="D89" s="9"/>
      <c r="E89" s="2"/>
      <c r="F89" s="2"/>
      <c r="G89" s="2"/>
      <c r="H89" s="2"/>
      <c r="I89" s="2"/>
      <c r="J89" s="2"/>
    </row>
    <row r="90" spans="1:10" ht="79.5" hidden="1" customHeight="1">
      <c r="A90" s="6" t="s">
        <v>151</v>
      </c>
      <c r="B90" s="6" t="s">
        <v>152</v>
      </c>
      <c r="C90" s="12">
        <f>C91</f>
        <v>0</v>
      </c>
      <c r="D90" s="9"/>
      <c r="E90" s="2"/>
      <c r="F90" s="2"/>
      <c r="G90" s="2"/>
      <c r="H90" s="2"/>
      <c r="I90" s="2"/>
      <c r="J90" s="2"/>
    </row>
    <row r="91" spans="1:10" ht="66.75" hidden="1" customHeight="1">
      <c r="A91" s="6" t="s">
        <v>153</v>
      </c>
      <c r="B91" s="6" t="s">
        <v>154</v>
      </c>
      <c r="C91" s="12"/>
      <c r="D91" s="9"/>
      <c r="E91" s="2"/>
      <c r="F91" s="2"/>
      <c r="G91" s="2"/>
      <c r="H91" s="2"/>
      <c r="I91" s="2"/>
      <c r="J91" s="2"/>
    </row>
    <row r="92" spans="1:10" ht="96.75" hidden="1" customHeight="1">
      <c r="A92" s="6" t="s">
        <v>155</v>
      </c>
      <c r="B92" s="6" t="s">
        <v>156</v>
      </c>
      <c r="C92" s="12">
        <f>C93</f>
        <v>0</v>
      </c>
      <c r="D92" s="9"/>
      <c r="E92" s="2"/>
      <c r="F92" s="2"/>
      <c r="G92" s="2"/>
      <c r="H92" s="2"/>
      <c r="I92" s="2"/>
      <c r="J92" s="2"/>
    </row>
    <row r="93" spans="1:10" ht="91.5" hidden="1" customHeight="1">
      <c r="A93" s="6" t="s">
        <v>157</v>
      </c>
      <c r="B93" s="6" t="s">
        <v>158</v>
      </c>
      <c r="C93" s="12"/>
      <c r="D93" s="9"/>
      <c r="E93" s="2"/>
      <c r="F93" s="2"/>
      <c r="G93" s="2"/>
      <c r="H93" s="2"/>
      <c r="I93" s="2"/>
      <c r="J93" s="2"/>
    </row>
    <row r="94" spans="1:10" ht="63" hidden="1" customHeight="1">
      <c r="A94" s="6" t="s">
        <v>159</v>
      </c>
      <c r="B94" s="6" t="s">
        <v>160</v>
      </c>
      <c r="C94" s="12">
        <f>C95</f>
        <v>44.5</v>
      </c>
      <c r="D94" s="9"/>
      <c r="E94" s="2"/>
      <c r="F94" s="2"/>
      <c r="G94" s="2"/>
      <c r="H94" s="2"/>
      <c r="I94" s="2"/>
      <c r="J94" s="2"/>
    </row>
    <row r="95" spans="1:10" ht="63.75" hidden="1" customHeight="1">
      <c r="A95" s="6" t="s">
        <v>161</v>
      </c>
      <c r="B95" s="6" t="s">
        <v>162</v>
      </c>
      <c r="C95" s="12">
        <v>44.5</v>
      </c>
      <c r="D95" s="9"/>
      <c r="E95" s="2"/>
      <c r="F95" s="2"/>
      <c r="G95" s="2"/>
      <c r="H95" s="2"/>
      <c r="I95" s="2"/>
      <c r="J95" s="2"/>
    </row>
    <row r="96" spans="1:10" ht="15">
      <c r="A96" s="6" t="s">
        <v>163</v>
      </c>
      <c r="B96" s="17" t="s">
        <v>164</v>
      </c>
      <c r="C96" s="12">
        <f>C98</f>
        <v>203877.89999999997</v>
      </c>
      <c r="D96" s="9"/>
      <c r="E96" s="2"/>
      <c r="F96" s="2"/>
      <c r="G96" s="2"/>
      <c r="H96" s="2"/>
      <c r="I96" s="2"/>
      <c r="J96" s="2"/>
    </row>
    <row r="97" spans="1:10" ht="15" hidden="1">
      <c r="A97" s="6" t="s">
        <v>165</v>
      </c>
      <c r="B97" s="6" t="s">
        <v>166</v>
      </c>
      <c r="C97" s="12"/>
      <c r="D97" s="9"/>
      <c r="E97" s="2"/>
      <c r="F97" s="2"/>
      <c r="G97" s="2"/>
      <c r="H97" s="2"/>
      <c r="I97" s="2"/>
      <c r="J97" s="2"/>
    </row>
    <row r="98" spans="1:10" ht="15.75" customHeight="1">
      <c r="A98" s="6" t="s">
        <v>167</v>
      </c>
      <c r="B98" s="6" t="s">
        <v>166</v>
      </c>
      <c r="C98" s="12">
        <f>146915+39380.4+6344+2863.3+191.9+4896+3287.3</f>
        <v>203877.89999999997</v>
      </c>
      <c r="D98" s="9"/>
      <c r="E98" s="36"/>
      <c r="F98" s="33"/>
      <c r="G98" s="2"/>
      <c r="H98" s="2"/>
      <c r="I98" s="2"/>
      <c r="J98" s="2"/>
    </row>
    <row r="99" spans="1:10" ht="15">
      <c r="A99" s="6" t="s">
        <v>168</v>
      </c>
      <c r="B99" s="7" t="s">
        <v>169</v>
      </c>
      <c r="C99" s="8">
        <f>C100+C106+C113</f>
        <v>24994.600000000002</v>
      </c>
      <c r="D99" s="2"/>
      <c r="E99" s="2"/>
      <c r="F99" s="2"/>
      <c r="G99" s="2"/>
      <c r="H99" s="2"/>
      <c r="I99" s="2"/>
      <c r="J99" s="2"/>
    </row>
    <row r="100" spans="1:10" ht="64.5" customHeight="1">
      <c r="A100" s="6" t="s">
        <v>170</v>
      </c>
      <c r="B100" s="6" t="s">
        <v>171</v>
      </c>
      <c r="C100" s="12">
        <f>C102+C103+C105</f>
        <v>451.4</v>
      </c>
      <c r="D100" s="2"/>
      <c r="E100" s="2"/>
      <c r="F100" s="2"/>
      <c r="G100" s="2"/>
      <c r="H100" s="2"/>
      <c r="I100" s="2"/>
      <c r="J100" s="2"/>
    </row>
    <row r="101" spans="1:10" ht="84" hidden="1" customHeight="1">
      <c r="A101" s="6" t="s">
        <v>172</v>
      </c>
      <c r="B101" s="6" t="s">
        <v>173</v>
      </c>
      <c r="C101" s="8" t="e">
        <f>#REF!+#REF!+#REF!+C108</f>
        <v>#REF!</v>
      </c>
      <c r="D101" s="2"/>
      <c r="E101" s="2"/>
      <c r="F101" s="2"/>
      <c r="G101" s="2"/>
      <c r="H101" s="2"/>
      <c r="I101" s="2"/>
      <c r="J101" s="2"/>
    </row>
    <row r="102" spans="1:10" ht="73.5" customHeight="1">
      <c r="A102" s="6" t="s">
        <v>172</v>
      </c>
      <c r="B102" s="6" t="s">
        <v>173</v>
      </c>
      <c r="C102" s="12">
        <f>4.5+1.5</f>
        <v>6</v>
      </c>
      <c r="D102" s="2"/>
      <c r="E102" s="2"/>
      <c r="F102" s="2"/>
      <c r="G102" s="2"/>
      <c r="H102" s="2"/>
      <c r="I102" s="2"/>
      <c r="J102" s="2"/>
    </row>
    <row r="103" spans="1:10" ht="75.75" customHeight="1">
      <c r="A103" s="6" t="s">
        <v>174</v>
      </c>
      <c r="B103" s="6" t="s">
        <v>173</v>
      </c>
      <c r="C103" s="12">
        <f>10+383.4</f>
        <v>393.4</v>
      </c>
      <c r="D103" s="2"/>
      <c r="E103" s="2"/>
      <c r="F103" s="11"/>
      <c r="G103" s="2"/>
      <c r="H103" s="2"/>
      <c r="I103" s="2"/>
      <c r="J103" s="2"/>
    </row>
    <row r="104" spans="1:10" ht="80.25" hidden="1" customHeight="1">
      <c r="A104" s="6" t="s">
        <v>175</v>
      </c>
      <c r="B104" s="6" t="s">
        <v>173</v>
      </c>
      <c r="C104" s="8" t="e">
        <f>#REF!+#REF!+C108+C110</f>
        <v>#REF!</v>
      </c>
      <c r="D104" s="2"/>
      <c r="E104" s="2"/>
      <c r="F104" s="2"/>
      <c r="G104" s="2"/>
      <c r="H104" s="2"/>
      <c r="I104" s="2"/>
      <c r="J104" s="2"/>
    </row>
    <row r="105" spans="1:10" ht="75.75" customHeight="1">
      <c r="A105" s="6" t="s">
        <v>176</v>
      </c>
      <c r="B105" s="6" t="s">
        <v>173</v>
      </c>
      <c r="C105" s="12">
        <v>52</v>
      </c>
      <c r="D105" s="2"/>
      <c r="E105" s="2"/>
      <c r="F105" s="2"/>
      <c r="G105" s="2"/>
      <c r="H105" s="2"/>
      <c r="I105" s="2"/>
      <c r="J105" s="2"/>
    </row>
    <row r="106" spans="1:10" ht="133.5" customHeight="1">
      <c r="A106" s="6" t="s">
        <v>177</v>
      </c>
      <c r="B106" s="6" t="s">
        <v>228</v>
      </c>
      <c r="C106" s="12">
        <f>C107</f>
        <v>19435</v>
      </c>
      <c r="D106" s="11"/>
      <c r="E106" s="37"/>
      <c r="F106" s="37"/>
      <c r="G106" s="37"/>
      <c r="H106" s="37"/>
      <c r="I106" s="37"/>
      <c r="J106" s="37"/>
    </row>
    <row r="107" spans="1:10" ht="141" customHeight="1">
      <c r="A107" s="6" t="s">
        <v>178</v>
      </c>
      <c r="B107" s="6" t="s">
        <v>229</v>
      </c>
      <c r="C107" s="12">
        <f>10870.4+1796.7+6767.9</f>
        <v>19435</v>
      </c>
      <c r="D107" s="11"/>
      <c r="E107" s="37"/>
      <c r="F107" s="37"/>
      <c r="G107" s="37"/>
      <c r="H107" s="37"/>
      <c r="I107" s="37"/>
      <c r="J107" s="37"/>
    </row>
    <row r="108" spans="1:10" ht="38.25" hidden="1" customHeight="1">
      <c r="A108" s="6" t="s">
        <v>179</v>
      </c>
      <c r="B108" s="6" t="s">
        <v>180</v>
      </c>
      <c r="C108" s="12"/>
      <c r="D108" s="2"/>
      <c r="E108" s="2"/>
      <c r="F108" s="2"/>
      <c r="G108" s="2"/>
      <c r="H108" s="2"/>
      <c r="I108" s="2"/>
      <c r="J108" s="2"/>
    </row>
    <row r="109" spans="1:10" ht="33" hidden="1" customHeight="1">
      <c r="A109" s="6" t="s">
        <v>181</v>
      </c>
      <c r="B109" s="7" t="s">
        <v>182</v>
      </c>
      <c r="C109" s="8">
        <f t="shared" ref="C109:C117" si="1">C110</f>
        <v>0</v>
      </c>
      <c r="D109" s="2"/>
      <c r="E109" s="2"/>
      <c r="F109" s="2"/>
      <c r="G109" s="2"/>
      <c r="H109" s="2"/>
      <c r="I109" s="2"/>
      <c r="J109" s="2"/>
    </row>
    <row r="110" spans="1:10" ht="34.5" hidden="1" customHeight="1">
      <c r="A110" s="6" t="s">
        <v>183</v>
      </c>
      <c r="B110" s="6" t="s">
        <v>184</v>
      </c>
      <c r="C110" s="12">
        <f t="shared" si="1"/>
        <v>0</v>
      </c>
      <c r="D110" s="2"/>
      <c r="E110" s="2"/>
      <c r="F110" s="2"/>
      <c r="G110" s="2"/>
      <c r="H110" s="2"/>
      <c r="I110" s="2"/>
      <c r="J110" s="2"/>
    </row>
    <row r="111" spans="1:10" ht="47.25" hidden="1" customHeight="1">
      <c r="A111" s="6" t="s">
        <v>185</v>
      </c>
      <c r="B111" s="6" t="s">
        <v>186</v>
      </c>
      <c r="C111" s="12">
        <f t="shared" si="1"/>
        <v>0</v>
      </c>
      <c r="D111" s="2"/>
      <c r="E111" s="2"/>
      <c r="F111" s="2"/>
      <c r="G111" s="2"/>
      <c r="H111" s="2"/>
      <c r="I111" s="2"/>
      <c r="J111" s="2"/>
    </row>
    <row r="112" spans="1:10" ht="47.25" hidden="1" customHeight="1">
      <c r="A112" s="6" t="s">
        <v>187</v>
      </c>
      <c r="B112" s="6" t="s">
        <v>186</v>
      </c>
      <c r="C112" s="12"/>
      <c r="D112" s="2"/>
      <c r="E112" s="2"/>
      <c r="F112" s="2"/>
      <c r="G112" s="2"/>
      <c r="H112" s="2"/>
      <c r="I112" s="2"/>
      <c r="J112" s="2"/>
    </row>
    <row r="113" spans="1:10" ht="34.5" customHeight="1">
      <c r="A113" s="6" t="s">
        <v>188</v>
      </c>
      <c r="B113" s="6" t="s">
        <v>230</v>
      </c>
      <c r="C113" s="12">
        <f>C114+C115+C116</f>
        <v>5108.2</v>
      </c>
      <c r="D113" s="2"/>
      <c r="E113" s="2"/>
      <c r="F113" s="2"/>
      <c r="G113" s="2"/>
      <c r="H113" s="2"/>
      <c r="I113" s="2"/>
      <c r="J113" s="2"/>
    </row>
    <row r="114" spans="1:10" ht="28.15" customHeight="1">
      <c r="A114" s="22" t="s">
        <v>189</v>
      </c>
      <c r="B114" s="6" t="s">
        <v>180</v>
      </c>
      <c r="C114" s="12">
        <f>1342.6+1190.6+1000+588.2</f>
        <v>4121.3999999999996</v>
      </c>
      <c r="D114" s="2"/>
      <c r="F114" s="2"/>
      <c r="G114" s="2"/>
      <c r="H114" s="2"/>
      <c r="I114" s="2"/>
      <c r="J114" s="2"/>
    </row>
    <row r="115" spans="1:10" ht="28.9" customHeight="1">
      <c r="A115" s="22" t="s">
        <v>190</v>
      </c>
      <c r="B115" s="6" t="s">
        <v>180</v>
      </c>
      <c r="C115" s="12">
        <v>60</v>
      </c>
      <c r="E115" s="25"/>
    </row>
    <row r="116" spans="1:10" ht="36" customHeight="1">
      <c r="A116" s="6" t="s">
        <v>191</v>
      </c>
      <c r="B116" s="6" t="s">
        <v>180</v>
      </c>
      <c r="C116" s="12">
        <f>235.5+44.2+122.1+525</f>
        <v>926.8</v>
      </c>
      <c r="D116" s="2"/>
      <c r="E116" s="33"/>
      <c r="F116" s="2"/>
      <c r="G116" s="2"/>
      <c r="H116" s="2"/>
      <c r="I116" s="2"/>
      <c r="J116" s="2"/>
    </row>
    <row r="117" spans="1:10" ht="15">
      <c r="A117" s="6" t="s">
        <v>192</v>
      </c>
      <c r="B117" s="7" t="s">
        <v>193</v>
      </c>
      <c r="C117" s="8">
        <f t="shared" si="1"/>
        <v>1569.5</v>
      </c>
      <c r="D117" s="2"/>
      <c r="E117" s="2"/>
      <c r="F117" s="2"/>
      <c r="G117" s="2"/>
      <c r="H117" s="2"/>
      <c r="I117" s="2"/>
      <c r="J117" s="2"/>
    </row>
    <row r="118" spans="1:10" ht="30">
      <c r="A118" s="6" t="s">
        <v>194</v>
      </c>
      <c r="B118" s="6" t="s">
        <v>195</v>
      </c>
      <c r="C118" s="12">
        <f>C119+C121</f>
        <v>1569.5</v>
      </c>
      <c r="D118" s="2"/>
      <c r="E118" s="2"/>
      <c r="F118" s="2"/>
      <c r="G118" s="2"/>
      <c r="H118" s="2"/>
      <c r="I118" s="2"/>
      <c r="J118" s="2"/>
    </row>
    <row r="119" spans="1:10" ht="75">
      <c r="A119" s="6" t="s">
        <v>196</v>
      </c>
      <c r="B119" s="6" t="s">
        <v>197</v>
      </c>
      <c r="C119" s="12">
        <f>C120</f>
        <v>150</v>
      </c>
      <c r="D119" s="2"/>
      <c r="E119" s="2"/>
      <c r="F119" s="2"/>
      <c r="G119" s="2"/>
      <c r="H119" s="2"/>
      <c r="I119" s="2"/>
      <c r="J119" s="2"/>
    </row>
    <row r="120" spans="1:10" ht="75">
      <c r="A120" s="6" t="s">
        <v>198</v>
      </c>
      <c r="B120" s="6" t="s">
        <v>197</v>
      </c>
      <c r="C120" s="12">
        <v>150</v>
      </c>
      <c r="D120" s="2"/>
      <c r="E120" s="2"/>
      <c r="F120" s="2"/>
      <c r="G120" s="2"/>
      <c r="H120" s="2"/>
      <c r="I120" s="2"/>
      <c r="J120" s="2"/>
    </row>
    <row r="121" spans="1:10" ht="30">
      <c r="A121" s="6" t="s">
        <v>199</v>
      </c>
      <c r="B121" s="6" t="s">
        <v>195</v>
      </c>
      <c r="C121" s="12">
        <f>C122+C123+C124</f>
        <v>1419.5</v>
      </c>
      <c r="D121" s="2"/>
      <c r="E121" s="2"/>
      <c r="F121" s="2"/>
      <c r="G121" s="2"/>
      <c r="H121" s="2"/>
      <c r="I121" s="2"/>
      <c r="J121" s="2"/>
    </row>
    <row r="122" spans="1:10" ht="30">
      <c r="A122" s="6" t="s">
        <v>200</v>
      </c>
      <c r="B122" s="6" t="s">
        <v>195</v>
      </c>
      <c r="C122" s="12">
        <v>100</v>
      </c>
      <c r="D122" s="2"/>
      <c r="E122" s="11"/>
      <c r="F122" s="2"/>
      <c r="G122" s="2"/>
      <c r="H122" s="2"/>
      <c r="I122" s="2"/>
      <c r="J122" s="2"/>
    </row>
    <row r="123" spans="1:10" ht="30" customHeight="1">
      <c r="A123" s="6" t="s">
        <v>201</v>
      </c>
      <c r="B123" s="6" t="s">
        <v>195</v>
      </c>
      <c r="C123" s="12">
        <f>300+10-180+60</f>
        <v>190</v>
      </c>
      <c r="D123" s="2"/>
      <c r="E123" s="2"/>
      <c r="F123" s="2"/>
      <c r="G123" s="2"/>
      <c r="H123" s="2"/>
      <c r="I123" s="2"/>
      <c r="J123" s="2"/>
    </row>
    <row r="124" spans="1:10" ht="30" customHeight="1">
      <c r="A124" s="6" t="s">
        <v>202</v>
      </c>
      <c r="B124" s="6" t="s">
        <v>195</v>
      </c>
      <c r="C124" s="12">
        <f>800+329.5</f>
        <v>1129.5</v>
      </c>
      <c r="D124" s="2"/>
      <c r="E124" s="2"/>
      <c r="F124" s="2"/>
      <c r="G124" s="2"/>
      <c r="H124" s="2"/>
      <c r="I124" s="2"/>
      <c r="J124" s="2"/>
    </row>
    <row r="125" spans="1:10" ht="58.5" customHeight="1">
      <c r="A125" s="58" t="s">
        <v>203</v>
      </c>
      <c r="B125" s="59" t="s">
        <v>204</v>
      </c>
      <c r="C125" s="12">
        <f>C126</f>
        <v>-1019.2</v>
      </c>
      <c r="D125" s="2"/>
      <c r="E125" s="2"/>
      <c r="F125" s="2"/>
      <c r="G125" s="2"/>
      <c r="H125" s="2"/>
      <c r="I125" s="2"/>
      <c r="J125" s="2"/>
    </row>
    <row r="126" spans="1:10" ht="60" customHeight="1">
      <c r="A126" s="53" t="s">
        <v>205</v>
      </c>
      <c r="B126" s="53" t="s">
        <v>206</v>
      </c>
      <c r="C126" s="12">
        <f>C127+C128+C129</f>
        <v>-1019.2</v>
      </c>
      <c r="D126" s="2"/>
      <c r="E126" s="2"/>
      <c r="F126" s="2"/>
      <c r="G126" s="2"/>
      <c r="H126" s="2"/>
      <c r="I126" s="2"/>
      <c r="J126" s="2"/>
    </row>
    <row r="127" spans="1:10" ht="62.25" customHeight="1">
      <c r="A127" s="53" t="s">
        <v>207</v>
      </c>
      <c r="B127" s="53" t="s">
        <v>206</v>
      </c>
      <c r="C127" s="12">
        <v>-101.733</v>
      </c>
    </row>
    <row r="128" spans="1:10" ht="66.75" customHeight="1">
      <c r="A128" s="53" t="s">
        <v>208</v>
      </c>
      <c r="B128" s="53" t="s">
        <v>206</v>
      </c>
      <c r="C128" s="12">
        <f>-900.1-2.692</f>
        <v>-902.79200000000003</v>
      </c>
      <c r="D128" s="2"/>
      <c r="E128" s="2"/>
      <c r="F128" s="2"/>
      <c r="G128" s="2"/>
      <c r="H128" s="2"/>
      <c r="I128" s="2"/>
      <c r="J128" s="2"/>
    </row>
    <row r="129" spans="1:10" ht="67.5" customHeight="1">
      <c r="A129" s="53" t="s">
        <v>209</v>
      </c>
      <c r="B129" s="53" t="s">
        <v>206</v>
      </c>
      <c r="C129" s="12">
        <v>-14.675000000000001</v>
      </c>
    </row>
    <row r="130" spans="1:10" ht="15">
      <c r="A130" s="6"/>
      <c r="B130" s="7" t="s">
        <v>210</v>
      </c>
      <c r="C130" s="8">
        <f>C45+C11</f>
        <v>747149.20700000005</v>
      </c>
      <c r="D130" s="2"/>
      <c r="E130" s="2"/>
      <c r="F130" s="2"/>
      <c r="G130" s="2"/>
      <c r="H130" s="2"/>
      <c r="I130" s="2"/>
      <c r="J130" s="2"/>
    </row>
    <row r="131" spans="1:10" ht="15">
      <c r="A131" s="38"/>
      <c r="B131" s="38"/>
      <c r="C131" s="39"/>
      <c r="D131" s="2"/>
      <c r="E131" s="2"/>
      <c r="F131" s="2"/>
      <c r="G131" s="2"/>
      <c r="H131" s="2"/>
      <c r="I131" s="2"/>
      <c r="J131" s="2"/>
    </row>
    <row r="132" spans="1:10" ht="29.25" customHeight="1">
      <c r="A132" s="38"/>
      <c r="B132" s="40"/>
      <c r="C132" s="41"/>
      <c r="D132" s="42"/>
      <c r="E132" s="2"/>
      <c r="F132" s="2"/>
      <c r="G132" s="43"/>
      <c r="H132" s="2"/>
      <c r="I132" s="2"/>
      <c r="J132" s="2"/>
    </row>
    <row r="133" spans="1:10" ht="15">
      <c r="A133" s="38"/>
      <c r="B133" s="40" t="s">
        <v>211</v>
      </c>
      <c r="C133" s="44"/>
      <c r="D133" s="2"/>
      <c r="E133" s="2"/>
      <c r="F133" s="2"/>
      <c r="G133" s="2"/>
      <c r="H133" s="2"/>
      <c r="I133" s="2"/>
      <c r="J133" s="2"/>
    </row>
    <row r="134" spans="1:10" ht="15">
      <c r="A134" s="38"/>
      <c r="B134" s="45"/>
      <c r="C134" s="44"/>
      <c r="D134" s="2"/>
      <c r="E134" s="2"/>
      <c r="F134" s="11"/>
      <c r="G134" s="2"/>
      <c r="H134" s="2"/>
      <c r="I134" s="2"/>
      <c r="J134" s="2"/>
    </row>
    <row r="135" spans="1:10" ht="15">
      <c r="A135" s="38"/>
      <c r="B135" s="38"/>
      <c r="C135" s="46"/>
      <c r="D135" s="2"/>
      <c r="E135" s="2"/>
      <c r="F135" s="2"/>
      <c r="G135" s="2"/>
      <c r="H135" s="2"/>
      <c r="I135" s="2"/>
      <c r="J135" s="2"/>
    </row>
    <row r="136" spans="1:10" ht="15">
      <c r="A136" s="38"/>
      <c r="B136" s="38"/>
      <c r="C136" s="46"/>
      <c r="D136" s="2"/>
      <c r="E136" s="2"/>
      <c r="F136" s="11"/>
      <c r="G136" s="2"/>
      <c r="H136" s="2"/>
      <c r="I136" s="2"/>
      <c r="J136" s="2"/>
    </row>
    <row r="137" spans="1:10" ht="15">
      <c r="A137" s="38"/>
      <c r="B137" s="38"/>
      <c r="C137" s="46"/>
      <c r="D137" s="2"/>
      <c r="E137" s="2"/>
      <c r="F137" s="2"/>
      <c r="G137" s="2"/>
      <c r="H137" s="2"/>
      <c r="I137" s="2"/>
      <c r="J137" s="2"/>
    </row>
    <row r="138" spans="1:10" ht="15">
      <c r="A138" s="38"/>
      <c r="B138" s="38"/>
      <c r="C138" s="46"/>
      <c r="D138" s="2"/>
      <c r="E138" s="2"/>
      <c r="F138" s="2"/>
      <c r="G138" s="2"/>
      <c r="H138" s="2"/>
      <c r="I138" s="2"/>
      <c r="J138" s="2"/>
    </row>
    <row r="139" spans="1:10" ht="15">
      <c r="A139" s="38"/>
      <c r="B139" s="38"/>
      <c r="C139" s="46"/>
      <c r="D139" s="2"/>
      <c r="E139" s="2"/>
      <c r="F139" s="2"/>
      <c r="G139" s="2"/>
      <c r="H139" s="2"/>
      <c r="I139" s="2"/>
      <c r="J139" s="2"/>
    </row>
    <row r="140" spans="1:10" ht="15">
      <c r="A140" s="38"/>
      <c r="B140" s="45"/>
      <c r="C140" s="47"/>
      <c r="D140" s="48"/>
      <c r="E140" s="48"/>
      <c r="F140" s="48"/>
      <c r="G140" s="48"/>
      <c r="H140" s="2"/>
      <c r="I140" s="2"/>
      <c r="J140" s="2"/>
    </row>
    <row r="141" spans="1:10" ht="15">
      <c r="A141" s="38"/>
      <c r="B141" s="45"/>
      <c r="C141" s="44"/>
      <c r="D141" s="48"/>
      <c r="E141" s="48"/>
      <c r="F141" s="48"/>
      <c r="G141" s="48"/>
      <c r="H141" s="2"/>
      <c r="I141" s="2"/>
      <c r="J141" s="2"/>
    </row>
    <row r="142" spans="1:10" ht="15">
      <c r="A142" s="38"/>
      <c r="B142" s="45"/>
      <c r="C142" s="44"/>
      <c r="D142" s="1"/>
      <c r="E142" s="2"/>
      <c r="F142" s="2"/>
      <c r="G142" s="2"/>
      <c r="H142" s="2"/>
      <c r="I142" s="2"/>
      <c r="J142" s="2"/>
    </row>
    <row r="143" spans="1:10" ht="15">
      <c r="A143" s="38"/>
      <c r="B143" s="45"/>
      <c r="C143" s="46"/>
      <c r="D143" s="2"/>
      <c r="E143" s="2"/>
      <c r="F143" s="2"/>
      <c r="G143" s="2"/>
      <c r="H143" s="2"/>
      <c r="I143" s="2"/>
      <c r="J143" s="2"/>
    </row>
    <row r="144" spans="1:10" ht="15">
      <c r="A144" s="38"/>
      <c r="B144" s="45"/>
      <c r="C144" s="46"/>
      <c r="D144" s="11"/>
      <c r="E144" s="11"/>
      <c r="F144" s="11"/>
      <c r="G144" s="2"/>
      <c r="H144" s="2"/>
      <c r="I144" s="2"/>
      <c r="J144" s="2"/>
    </row>
    <row r="145" spans="1:10" ht="15">
      <c r="A145" s="38"/>
      <c r="B145" s="45"/>
      <c r="C145" s="46"/>
      <c r="D145" s="1"/>
      <c r="E145" s="2"/>
      <c r="F145" s="2"/>
      <c r="G145" s="2"/>
      <c r="H145" s="2"/>
      <c r="I145" s="2"/>
      <c r="J145" s="2"/>
    </row>
    <row r="146" spans="1:10" ht="15">
      <c r="A146" s="38"/>
      <c r="B146" s="38"/>
      <c r="C146" s="39"/>
      <c r="D146" s="2"/>
      <c r="E146" s="2"/>
      <c r="F146" s="2"/>
      <c r="G146" s="2"/>
      <c r="H146" s="2"/>
      <c r="I146" s="2"/>
      <c r="J146" s="2"/>
    </row>
    <row r="147" spans="1:10" ht="15" hidden="1">
      <c r="A147" s="38"/>
      <c r="B147" s="45" t="s">
        <v>212</v>
      </c>
      <c r="C147" s="49" t="s">
        <v>213</v>
      </c>
      <c r="D147" s="2"/>
      <c r="E147" s="2"/>
      <c r="F147" s="2"/>
      <c r="G147" s="2"/>
      <c r="H147" s="2"/>
      <c r="I147" s="2"/>
      <c r="J147" s="2"/>
    </row>
    <row r="148" spans="1:10" ht="15" hidden="1">
      <c r="A148" s="38"/>
      <c r="B148" s="6" t="s">
        <v>214</v>
      </c>
      <c r="C148" s="12"/>
      <c r="D148" s="2"/>
      <c r="E148" s="2"/>
      <c r="F148" s="2"/>
      <c r="G148" s="2"/>
      <c r="H148" s="2"/>
      <c r="I148" s="2"/>
      <c r="J148" s="2"/>
    </row>
    <row r="149" spans="1:10" ht="15" hidden="1">
      <c r="A149" s="38"/>
      <c r="B149" s="6" t="s">
        <v>215</v>
      </c>
      <c r="C149" s="12"/>
      <c r="D149" s="2"/>
      <c r="E149" s="2"/>
      <c r="F149" s="2"/>
      <c r="G149" s="2"/>
      <c r="H149" s="2"/>
      <c r="I149" s="2"/>
      <c r="J149" s="2"/>
    </row>
    <row r="150" spans="1:10" ht="13.5" hidden="1" customHeight="1">
      <c r="A150" s="38"/>
      <c r="B150" s="6" t="s">
        <v>216</v>
      </c>
      <c r="C150" s="12"/>
      <c r="D150" s="2"/>
      <c r="E150" s="2"/>
      <c r="F150" s="2"/>
      <c r="G150" s="2"/>
      <c r="H150" s="2"/>
      <c r="I150" s="2"/>
      <c r="J150" s="2"/>
    </row>
    <row r="151" spans="1:10" ht="60" hidden="1">
      <c r="A151" s="38"/>
      <c r="B151" s="6" t="s">
        <v>217</v>
      </c>
      <c r="C151" s="12"/>
      <c r="D151" s="2"/>
      <c r="E151" s="2"/>
      <c r="F151" s="2"/>
      <c r="G151" s="2"/>
      <c r="H151" s="2"/>
      <c r="I151" s="2"/>
      <c r="J151" s="2"/>
    </row>
    <row r="152" spans="1:10" ht="30" hidden="1">
      <c r="A152" s="38"/>
      <c r="B152" s="6" t="s">
        <v>218</v>
      </c>
      <c r="C152" s="12"/>
      <c r="D152" s="2"/>
      <c r="E152" s="2"/>
      <c r="F152" s="2"/>
      <c r="G152" s="2"/>
      <c r="H152" s="2"/>
      <c r="I152" s="2"/>
      <c r="J152" s="2"/>
    </row>
    <row r="153" spans="1:10" ht="30" hidden="1">
      <c r="A153" s="38"/>
      <c r="B153" s="6" t="s">
        <v>219</v>
      </c>
      <c r="C153" s="12"/>
      <c r="D153" s="2"/>
      <c r="E153" s="2"/>
      <c r="F153" s="2"/>
      <c r="G153" s="2"/>
      <c r="H153" s="2"/>
      <c r="I153" s="2"/>
      <c r="J153" s="2"/>
    </row>
    <row r="154" spans="1:10" ht="15" hidden="1">
      <c r="A154" s="38"/>
      <c r="B154" s="7" t="s">
        <v>220</v>
      </c>
      <c r="C154" s="50">
        <f>SUM(C148:C153)</f>
        <v>0</v>
      </c>
      <c r="D154" s="2"/>
      <c r="E154" s="2"/>
      <c r="F154" s="2"/>
      <c r="G154" s="2"/>
      <c r="H154" s="2"/>
      <c r="I154" s="2"/>
      <c r="J154" s="2"/>
    </row>
    <row r="155" spans="1:10" ht="15" hidden="1">
      <c r="A155" s="38"/>
      <c r="B155" s="51" t="s">
        <v>221</v>
      </c>
      <c r="C155" s="52">
        <f>C100-C154</f>
        <v>451.4</v>
      </c>
      <c r="D155" s="2"/>
      <c r="E155" s="2"/>
      <c r="F155" s="2"/>
      <c r="G155" s="2"/>
      <c r="H155" s="2"/>
      <c r="I155" s="2"/>
      <c r="J155" s="2"/>
    </row>
    <row r="156" spans="1:10" ht="15" hidden="1">
      <c r="A156" s="38"/>
      <c r="B156" s="38"/>
      <c r="C156" s="39"/>
      <c r="D156" s="2"/>
      <c r="E156" s="2"/>
      <c r="F156" s="2"/>
      <c r="G156" s="2"/>
      <c r="H156" s="2"/>
      <c r="I156" s="2"/>
      <c r="J156" s="2"/>
    </row>
    <row r="157" spans="1:10" hidden="1">
      <c r="A157" s="2"/>
      <c r="B157" s="2"/>
      <c r="C157" s="25"/>
      <c r="D157" s="2"/>
      <c r="E157" s="2"/>
      <c r="F157" s="2"/>
      <c r="G157" s="2"/>
      <c r="H157" s="2"/>
      <c r="I157" s="2"/>
      <c r="J157" s="2"/>
    </row>
    <row r="158" spans="1:10" hidden="1">
      <c r="A158" s="2"/>
      <c r="B158" s="2"/>
      <c r="C158" s="25"/>
      <c r="D158" s="2"/>
      <c r="E158" s="2"/>
      <c r="F158" s="2"/>
      <c r="G158" s="2"/>
      <c r="H158" s="2"/>
      <c r="I158" s="2"/>
      <c r="J158" s="2"/>
    </row>
    <row r="159" spans="1:10" hidden="1">
      <c r="A159" s="2"/>
      <c r="B159" s="2"/>
      <c r="C159" s="25"/>
      <c r="D159" s="2"/>
      <c r="E159" s="2"/>
      <c r="F159" s="2"/>
      <c r="G159" s="2"/>
      <c r="H159" s="2"/>
      <c r="I159" s="2"/>
      <c r="J159" s="2"/>
    </row>
    <row r="160" spans="1:10" hidden="1">
      <c r="A160" s="2"/>
      <c r="B160" s="2"/>
      <c r="C160" s="25"/>
      <c r="D160" s="2"/>
      <c r="E160" s="2"/>
      <c r="F160" s="2"/>
      <c r="G160" s="2"/>
      <c r="H160" s="2"/>
      <c r="I160" s="2"/>
      <c r="J160" s="2"/>
    </row>
    <row r="161" spans="1:10" hidden="1">
      <c r="A161" s="2"/>
      <c r="B161" s="2"/>
      <c r="C161" s="25"/>
      <c r="D161" s="2"/>
      <c r="E161" s="2"/>
      <c r="F161" s="2"/>
      <c r="G161" s="2"/>
      <c r="H161" s="2"/>
      <c r="I161" s="2"/>
      <c r="J161" s="2"/>
    </row>
    <row r="162" spans="1:10" hidden="1">
      <c r="A162" s="2"/>
      <c r="B162" s="2"/>
      <c r="C162" s="25"/>
      <c r="D162" s="2"/>
      <c r="E162" s="2"/>
      <c r="F162" s="2" t="s">
        <v>222</v>
      </c>
      <c r="G162" s="2"/>
      <c r="H162" s="2"/>
      <c r="I162" s="2"/>
      <c r="J162" s="2"/>
    </row>
    <row r="163" spans="1:10" hidden="1">
      <c r="A163" s="2"/>
      <c r="B163" s="2"/>
      <c r="C163" s="25"/>
      <c r="D163" s="2"/>
      <c r="E163" s="2"/>
      <c r="F163" s="2"/>
      <c r="G163" s="2"/>
      <c r="H163" s="2"/>
      <c r="I163" s="2"/>
      <c r="J163" s="2"/>
    </row>
    <row r="164" spans="1:10" hidden="1">
      <c r="A164" s="2"/>
      <c r="B164" s="2"/>
      <c r="C164" s="25"/>
      <c r="D164" s="2"/>
      <c r="E164" s="2"/>
      <c r="F164" s="2"/>
      <c r="G164" s="2"/>
      <c r="H164" s="2"/>
      <c r="I164" s="2"/>
      <c r="J164" s="2"/>
    </row>
    <row r="165" spans="1:10" hidden="1">
      <c r="A165" s="2"/>
      <c r="B165" s="2"/>
      <c r="C165" s="25"/>
      <c r="D165" s="2"/>
      <c r="E165" s="2"/>
      <c r="F165" s="2"/>
      <c r="G165" s="2"/>
      <c r="H165" s="2"/>
      <c r="I165" s="2"/>
      <c r="J165" s="2"/>
    </row>
    <row r="166" spans="1:10" hidden="1">
      <c r="C166" s="25"/>
      <c r="D166" s="2"/>
      <c r="E166" s="2"/>
      <c r="F166" s="2"/>
      <c r="G166" s="2"/>
      <c r="H166" s="2"/>
      <c r="I166" s="2"/>
      <c r="J166" s="2"/>
    </row>
    <row r="167" spans="1:10" hidden="1">
      <c r="C167" s="25"/>
      <c r="D167" s="2"/>
      <c r="E167" s="2"/>
      <c r="F167" s="2"/>
      <c r="G167" s="2"/>
      <c r="H167" s="2"/>
      <c r="I167" s="2"/>
      <c r="J167" s="2"/>
    </row>
    <row r="168" spans="1:10" hidden="1">
      <c r="C168" s="25"/>
      <c r="D168" s="2"/>
      <c r="E168" s="2"/>
      <c r="F168" s="2"/>
      <c r="G168" s="2"/>
      <c r="H168" s="2"/>
      <c r="I168" s="2"/>
      <c r="J168" s="2"/>
    </row>
    <row r="169" spans="1:10" hidden="1">
      <c r="C169" s="25"/>
      <c r="D169" s="2"/>
      <c r="E169" s="2"/>
      <c r="F169" s="2"/>
      <c r="G169" s="2"/>
      <c r="H169" s="2"/>
      <c r="I169" s="2"/>
      <c r="J169" s="2"/>
    </row>
    <row r="170" spans="1:10" hidden="1">
      <c r="C170" s="25"/>
      <c r="D170" s="2"/>
      <c r="E170" s="2"/>
      <c r="F170" s="2"/>
      <c r="G170" s="2"/>
      <c r="H170" s="2"/>
      <c r="I170" s="2"/>
      <c r="J170" s="2"/>
    </row>
    <row r="171" spans="1:10" hidden="1">
      <c r="C171" s="25"/>
      <c r="D171" s="2"/>
      <c r="E171" s="2"/>
      <c r="F171" s="2"/>
      <c r="G171" s="2"/>
      <c r="H171" s="2"/>
      <c r="I171" s="2"/>
      <c r="J171" s="2"/>
    </row>
    <row r="172" spans="1:10" hidden="1">
      <c r="C172" s="25"/>
      <c r="D172" s="2"/>
      <c r="E172" s="2"/>
      <c r="F172" s="2"/>
      <c r="G172" s="2"/>
      <c r="H172" s="2"/>
      <c r="I172" s="2"/>
      <c r="J172" s="2"/>
    </row>
    <row r="173" spans="1:10" hidden="1">
      <c r="C173" s="25"/>
      <c r="D173" s="2"/>
      <c r="E173" s="2"/>
      <c r="F173" s="2"/>
      <c r="G173" s="2"/>
      <c r="H173" s="2"/>
      <c r="I173" s="2"/>
      <c r="J173" s="2"/>
    </row>
    <row r="174" spans="1:10">
      <c r="C174" s="25"/>
      <c r="D174" s="2"/>
      <c r="E174" s="2"/>
      <c r="F174" s="2"/>
      <c r="G174" s="2"/>
      <c r="H174" s="2"/>
      <c r="I174" s="2"/>
      <c r="J174" s="2"/>
    </row>
    <row r="175" spans="1:10">
      <c r="C175" s="25"/>
      <c r="D175" s="2"/>
      <c r="E175" s="2"/>
      <c r="F175" s="2"/>
      <c r="G175" s="2"/>
      <c r="H175" s="2"/>
      <c r="I175" s="2"/>
      <c r="J175" s="2"/>
    </row>
    <row r="176" spans="1:10">
      <c r="C176" s="25"/>
      <c r="D176" s="2"/>
      <c r="E176" s="2"/>
      <c r="F176" s="2"/>
      <c r="G176" s="2"/>
      <c r="H176" s="2"/>
      <c r="I176" s="2"/>
      <c r="J176" s="2"/>
    </row>
    <row r="177" spans="3:10">
      <c r="C177" s="25"/>
      <c r="D177" s="2"/>
      <c r="E177" s="2"/>
      <c r="F177" s="2"/>
      <c r="G177" s="2"/>
      <c r="H177" s="2"/>
      <c r="I177" s="2"/>
      <c r="J177" s="2"/>
    </row>
    <row r="178" spans="3:10">
      <c r="C178" s="25"/>
      <c r="D178" s="2"/>
      <c r="E178" s="2"/>
      <c r="F178" s="2"/>
      <c r="G178" s="2"/>
      <c r="H178" s="2"/>
      <c r="I178" s="2"/>
      <c r="J178" s="2"/>
    </row>
    <row r="179" spans="3:10">
      <c r="C179" s="25"/>
      <c r="D179" s="2"/>
      <c r="E179" s="2"/>
      <c r="F179" s="2"/>
      <c r="G179" s="2"/>
      <c r="H179" s="2"/>
      <c r="I179" s="2"/>
      <c r="J179" s="2"/>
    </row>
    <row r="180" spans="3:10">
      <c r="C180" s="25"/>
      <c r="D180" s="2"/>
      <c r="E180" s="2"/>
      <c r="F180" s="2"/>
      <c r="G180" s="2"/>
      <c r="H180" s="2"/>
      <c r="I180" s="2"/>
      <c r="J180" s="2"/>
    </row>
    <row r="181" spans="3:10">
      <c r="C181" s="25"/>
      <c r="D181" s="2"/>
      <c r="E181" s="2"/>
      <c r="F181" s="2"/>
      <c r="G181" s="2"/>
      <c r="H181" s="2"/>
      <c r="I181" s="2"/>
      <c r="J181" s="2"/>
    </row>
    <row r="182" spans="3:10">
      <c r="C182" s="25"/>
      <c r="D182" s="2"/>
      <c r="E182" s="2"/>
      <c r="F182" s="2"/>
      <c r="G182" s="2"/>
      <c r="H182" s="2"/>
      <c r="I182" s="2"/>
      <c r="J182" s="2"/>
    </row>
    <row r="183" spans="3:10">
      <c r="C183" s="25"/>
      <c r="D183" s="2"/>
      <c r="E183" s="2"/>
      <c r="F183" s="2"/>
      <c r="G183" s="2"/>
      <c r="H183" s="2"/>
      <c r="I183" s="2"/>
      <c r="J183" s="2"/>
    </row>
    <row r="184" spans="3:10">
      <c r="C184" s="25"/>
      <c r="D184" s="2"/>
      <c r="E184" s="2"/>
      <c r="F184" s="2"/>
      <c r="G184" s="2"/>
      <c r="H184" s="2"/>
      <c r="I184" s="2"/>
      <c r="J184" s="2"/>
    </row>
    <row r="185" spans="3:10">
      <c r="C185" s="25"/>
      <c r="D185" s="2"/>
      <c r="E185" s="2"/>
      <c r="F185" s="2"/>
      <c r="G185" s="2"/>
      <c r="H185" s="2"/>
      <c r="I185" s="2"/>
      <c r="J185" s="2"/>
    </row>
    <row r="186" spans="3:10">
      <c r="C186" s="25"/>
      <c r="D186" s="2"/>
      <c r="E186" s="2"/>
      <c r="F186" s="2"/>
      <c r="G186" s="2"/>
      <c r="H186" s="2"/>
      <c r="I186" s="2"/>
      <c r="J186" s="2"/>
    </row>
    <row r="187" spans="3:10">
      <c r="C187" s="25"/>
      <c r="D187" s="2"/>
      <c r="E187" s="2"/>
      <c r="F187" s="2"/>
      <c r="G187" s="2"/>
      <c r="H187" s="2"/>
      <c r="I187" s="2"/>
      <c r="J187" s="2"/>
    </row>
    <row r="188" spans="3:10">
      <c r="C188" s="25"/>
      <c r="D188" s="2"/>
      <c r="E188" s="2"/>
      <c r="F188" s="2"/>
      <c r="G188" s="2"/>
      <c r="H188" s="2"/>
      <c r="I188" s="2"/>
      <c r="J188" s="2"/>
    </row>
    <row r="189" spans="3:10">
      <c r="C189" s="25"/>
      <c r="D189" s="2"/>
      <c r="E189" s="2"/>
      <c r="F189" s="2"/>
      <c r="G189" s="2"/>
      <c r="H189" s="2"/>
      <c r="I189" s="2"/>
      <c r="J189" s="2"/>
    </row>
    <row r="190" spans="3:10">
      <c r="C190" s="25"/>
      <c r="D190" s="2"/>
      <c r="E190" s="2"/>
      <c r="F190" s="2"/>
      <c r="G190" s="2"/>
      <c r="H190" s="2"/>
      <c r="I190" s="2"/>
      <c r="J190" s="2"/>
    </row>
    <row r="191" spans="3:10">
      <c r="C191" s="25"/>
      <c r="D191" s="2"/>
      <c r="E191" s="2"/>
      <c r="F191" s="2"/>
      <c r="G191" s="2"/>
      <c r="H191" s="2"/>
      <c r="I191" s="2"/>
      <c r="J191" s="2"/>
    </row>
    <row r="192" spans="3:10">
      <c r="C192" s="25"/>
      <c r="D192" s="2"/>
      <c r="E192" s="2"/>
      <c r="F192" s="2"/>
      <c r="G192" s="2"/>
      <c r="H192" s="2"/>
      <c r="I192" s="2"/>
      <c r="J192" s="2"/>
    </row>
    <row r="193" spans="3:10">
      <c r="C193" s="25"/>
      <c r="D193" s="2"/>
      <c r="E193" s="2"/>
      <c r="F193" s="2"/>
      <c r="G193" s="2"/>
      <c r="H193" s="2"/>
      <c r="I193" s="2"/>
      <c r="J193" s="2"/>
    </row>
    <row r="194" spans="3:10">
      <c r="C194" s="2"/>
      <c r="D194" s="2"/>
      <c r="E194" s="2"/>
      <c r="F194" s="2"/>
      <c r="G194" s="2"/>
      <c r="H194" s="2"/>
      <c r="I194" s="2"/>
      <c r="J194" s="2"/>
    </row>
    <row r="195" spans="3:10">
      <c r="C195" s="2"/>
      <c r="D195" s="2"/>
      <c r="E195" s="2"/>
      <c r="F195" s="2"/>
      <c r="G195" s="2"/>
      <c r="H195" s="2"/>
      <c r="I195" s="2"/>
      <c r="J195" s="2"/>
    </row>
    <row r="196" spans="3:10">
      <c r="C196" s="2"/>
      <c r="D196" s="2"/>
      <c r="E196" s="2"/>
      <c r="F196" s="2"/>
      <c r="G196" s="2"/>
      <c r="H196" s="2"/>
      <c r="I196" s="2"/>
      <c r="J196" s="2"/>
    </row>
    <row r="197" spans="3:10">
      <c r="C197" s="2"/>
      <c r="D197" s="2"/>
      <c r="E197" s="2"/>
      <c r="F197" s="2"/>
      <c r="G197" s="2"/>
      <c r="H197" s="2"/>
      <c r="I197" s="2"/>
      <c r="J197" s="2"/>
    </row>
    <row r="198" spans="3:10">
      <c r="C198" s="2"/>
      <c r="D198" s="2"/>
      <c r="E198" s="2"/>
      <c r="F198" s="2"/>
      <c r="G198" s="2"/>
      <c r="H198" s="2"/>
      <c r="I198" s="2"/>
      <c r="J198" s="2"/>
    </row>
    <row r="199" spans="3:10">
      <c r="C199" s="2"/>
      <c r="D199" s="2"/>
      <c r="E199" s="2"/>
      <c r="F199" s="2"/>
      <c r="G199" s="2"/>
      <c r="H199" s="2"/>
      <c r="I199" s="2"/>
      <c r="J199" s="2"/>
    </row>
    <row r="200" spans="3:10">
      <c r="C200" s="2"/>
      <c r="D200" s="2"/>
      <c r="E200" s="2"/>
      <c r="F200" s="2"/>
      <c r="G200" s="2"/>
      <c r="H200" s="2"/>
      <c r="I200" s="2"/>
      <c r="J200" s="2"/>
    </row>
    <row r="201" spans="3:10">
      <c r="C201" s="2"/>
      <c r="D201" s="2"/>
      <c r="E201" s="2"/>
      <c r="F201" s="2"/>
      <c r="G201" s="2"/>
      <c r="H201" s="2"/>
      <c r="I201" s="2"/>
      <c r="J201" s="2"/>
    </row>
    <row r="202" spans="3:10">
      <c r="C202" s="2"/>
      <c r="D202" s="2"/>
      <c r="E202" s="2"/>
      <c r="F202" s="2"/>
      <c r="G202" s="2"/>
      <c r="H202" s="2"/>
      <c r="I202" s="2"/>
      <c r="J202" s="2"/>
    </row>
    <row r="203" spans="3:10">
      <c r="C203" s="2"/>
      <c r="D203" s="2"/>
      <c r="E203" s="2"/>
      <c r="F203" s="2"/>
      <c r="G203" s="2"/>
      <c r="H203" s="2"/>
      <c r="I203" s="2"/>
      <c r="J203" s="2"/>
    </row>
    <row r="204" spans="3:10">
      <c r="C204" s="2"/>
      <c r="D204" s="2"/>
      <c r="E204" s="2"/>
      <c r="F204" s="2"/>
      <c r="G204" s="2"/>
      <c r="H204" s="2"/>
      <c r="I204" s="2"/>
      <c r="J204" s="2"/>
    </row>
    <row r="205" spans="3:10">
      <c r="C205" s="2"/>
      <c r="D205" s="2"/>
      <c r="E205" s="2"/>
      <c r="F205" s="2"/>
      <c r="G205" s="2"/>
      <c r="H205" s="2"/>
      <c r="I205" s="2"/>
      <c r="J205" s="2"/>
    </row>
    <row r="206" spans="3:10">
      <c r="C206" s="2"/>
      <c r="D206" s="2"/>
      <c r="E206" s="2"/>
      <c r="F206" s="2"/>
      <c r="G206" s="2"/>
      <c r="H206" s="2"/>
      <c r="I206" s="2"/>
      <c r="J206" s="2"/>
    </row>
    <row r="207" spans="3:10">
      <c r="C207" s="2"/>
      <c r="D207" s="2"/>
      <c r="E207" s="2"/>
      <c r="F207" s="2"/>
      <c r="G207" s="2"/>
      <c r="H207" s="2"/>
      <c r="I207" s="2"/>
      <c r="J207" s="2"/>
    </row>
    <row r="208" spans="3:10">
      <c r="C208" s="2"/>
      <c r="D208" s="2"/>
      <c r="E208" s="2"/>
      <c r="F208" s="2"/>
      <c r="G208" s="2"/>
      <c r="H208" s="2"/>
      <c r="I208" s="2"/>
      <c r="J208" s="2"/>
    </row>
    <row r="209" spans="3:10">
      <c r="C209" s="2"/>
      <c r="D209" s="2"/>
      <c r="E209" s="2"/>
      <c r="F209" s="2"/>
      <c r="G209" s="2"/>
      <c r="H209" s="2"/>
      <c r="I209" s="2"/>
      <c r="J209" s="2"/>
    </row>
    <row r="210" spans="3:10">
      <c r="C210" s="2"/>
      <c r="D210" s="2"/>
      <c r="E210" s="2"/>
      <c r="F210" s="2"/>
      <c r="G210" s="2"/>
      <c r="H210" s="2"/>
      <c r="I210" s="2"/>
      <c r="J210" s="2"/>
    </row>
    <row r="211" spans="3:10">
      <c r="C211" s="2"/>
      <c r="D211" s="2"/>
      <c r="E211" s="2"/>
      <c r="F211" s="2"/>
      <c r="G211" s="2"/>
      <c r="H211" s="2"/>
      <c r="I211" s="2"/>
      <c r="J211" s="2"/>
    </row>
    <row r="212" spans="3:10">
      <c r="C212" s="2"/>
      <c r="D212" s="2"/>
      <c r="E212" s="2"/>
      <c r="F212" s="2"/>
      <c r="G212" s="2"/>
      <c r="H212" s="2"/>
      <c r="I212" s="2"/>
      <c r="J212" s="2"/>
    </row>
    <row r="213" spans="3:10">
      <c r="C213" s="2"/>
      <c r="D213" s="2"/>
      <c r="E213" s="2"/>
      <c r="F213" s="2"/>
      <c r="G213" s="2"/>
      <c r="H213" s="2"/>
      <c r="I213" s="2"/>
      <c r="J213" s="2"/>
    </row>
    <row r="214" spans="3:10">
      <c r="C214" s="2"/>
      <c r="D214" s="2"/>
      <c r="E214" s="2"/>
      <c r="F214" s="2"/>
      <c r="G214" s="2"/>
      <c r="H214" s="2"/>
      <c r="I214" s="2"/>
      <c r="J214" s="2"/>
    </row>
    <row r="215" spans="3:10">
      <c r="C215" s="2"/>
      <c r="D215" s="2"/>
      <c r="E215" s="2"/>
      <c r="F215" s="2"/>
      <c r="G215" s="2"/>
      <c r="H215" s="2"/>
      <c r="I215" s="2"/>
      <c r="J215" s="2"/>
    </row>
    <row r="216" spans="3:10">
      <c r="C216" s="2"/>
      <c r="D216" s="2"/>
      <c r="E216" s="2"/>
      <c r="F216" s="2"/>
      <c r="G216" s="2"/>
      <c r="H216" s="2"/>
      <c r="I216" s="2"/>
      <c r="J216" s="2"/>
    </row>
    <row r="217" spans="3:10">
      <c r="C217" s="2"/>
      <c r="D217" s="2"/>
      <c r="E217" s="2"/>
      <c r="F217" s="2"/>
      <c r="G217" s="2"/>
      <c r="H217" s="2"/>
      <c r="I217" s="2"/>
      <c r="J217" s="2"/>
    </row>
    <row r="218" spans="3:10">
      <c r="C218" s="2"/>
      <c r="D218" s="2"/>
      <c r="E218" s="2"/>
      <c r="F218" s="2"/>
      <c r="G218" s="2"/>
      <c r="H218" s="2"/>
      <c r="I218" s="2"/>
      <c r="J218" s="2"/>
    </row>
    <row r="219" spans="3:10">
      <c r="C219" s="2"/>
      <c r="D219" s="2"/>
      <c r="E219" s="2"/>
      <c r="F219" s="2"/>
      <c r="G219" s="2"/>
      <c r="H219" s="2"/>
      <c r="I219" s="2"/>
      <c r="J219" s="2"/>
    </row>
    <row r="220" spans="3:10">
      <c r="C220" s="2"/>
      <c r="D220" s="2"/>
      <c r="E220" s="2"/>
      <c r="F220" s="2"/>
      <c r="G220" s="2"/>
      <c r="H220" s="2"/>
      <c r="I220" s="2"/>
      <c r="J220" s="2"/>
    </row>
    <row r="221" spans="3:10">
      <c r="C221" s="2"/>
      <c r="D221" s="2"/>
      <c r="E221" s="2"/>
      <c r="F221" s="2"/>
      <c r="G221" s="2"/>
      <c r="H221" s="2"/>
      <c r="I221" s="2"/>
      <c r="J221" s="2"/>
    </row>
    <row r="222" spans="3:10">
      <c r="C222" s="2"/>
      <c r="D222" s="2"/>
      <c r="E222" s="2"/>
      <c r="F222" s="2"/>
      <c r="G222" s="2"/>
      <c r="H222" s="2"/>
      <c r="I222" s="2"/>
      <c r="J222" s="2"/>
    </row>
    <row r="223" spans="3:10">
      <c r="C223" s="2"/>
      <c r="D223" s="2"/>
      <c r="E223" s="2"/>
      <c r="F223" s="2"/>
      <c r="G223" s="2"/>
      <c r="H223" s="2"/>
      <c r="I223" s="2"/>
      <c r="J223" s="2"/>
    </row>
    <row r="224" spans="3:10">
      <c r="C224" s="2"/>
      <c r="D224" s="2"/>
      <c r="E224" s="2"/>
      <c r="F224" s="2"/>
      <c r="G224" s="2"/>
      <c r="H224" s="2"/>
      <c r="I224" s="2"/>
      <c r="J224" s="2"/>
    </row>
    <row r="225" spans="3:10">
      <c r="C225" s="2"/>
      <c r="D225" s="2"/>
      <c r="E225" s="2"/>
      <c r="F225" s="2"/>
      <c r="G225" s="2"/>
      <c r="H225" s="2"/>
      <c r="I225" s="2"/>
      <c r="J225" s="2"/>
    </row>
    <row r="226" spans="3:10">
      <c r="C226" s="2"/>
      <c r="D226" s="2"/>
      <c r="E226" s="2"/>
      <c r="F226" s="2"/>
      <c r="G226" s="2"/>
      <c r="H226" s="2"/>
      <c r="I226" s="2"/>
      <c r="J226" s="2"/>
    </row>
    <row r="227" spans="3:10">
      <c r="C227" s="2"/>
      <c r="D227" s="2"/>
      <c r="E227" s="2"/>
      <c r="F227" s="2"/>
      <c r="G227" s="2"/>
      <c r="H227" s="2"/>
      <c r="I227" s="2"/>
      <c r="J227" s="2"/>
    </row>
    <row r="228" spans="3:10">
      <c r="C228" s="2"/>
      <c r="D228" s="2"/>
      <c r="E228" s="2"/>
      <c r="F228" s="2"/>
      <c r="G228" s="2"/>
      <c r="H228" s="2"/>
      <c r="I228" s="2"/>
      <c r="J228" s="2"/>
    </row>
    <row r="229" spans="3:10">
      <c r="C229" s="2"/>
      <c r="D229" s="2"/>
      <c r="E229" s="2"/>
      <c r="F229" s="2"/>
      <c r="G229" s="2"/>
      <c r="H229" s="2"/>
      <c r="I229" s="2"/>
      <c r="J229" s="2"/>
    </row>
    <row r="230" spans="3:10">
      <c r="C230" s="2"/>
      <c r="D230" s="2"/>
      <c r="E230" s="2"/>
      <c r="F230" s="2"/>
      <c r="G230" s="2"/>
      <c r="H230" s="2"/>
      <c r="I230" s="2"/>
      <c r="J230" s="2"/>
    </row>
    <row r="231" spans="3:10">
      <c r="C231" s="2"/>
      <c r="D231" s="2"/>
      <c r="E231" s="2"/>
      <c r="F231" s="2"/>
      <c r="G231" s="2"/>
      <c r="H231" s="2"/>
      <c r="I231" s="2"/>
      <c r="J231" s="2"/>
    </row>
    <row r="232" spans="3:10">
      <c r="C232" s="2"/>
      <c r="D232" s="2"/>
      <c r="E232" s="2"/>
      <c r="F232" s="2"/>
      <c r="G232" s="2"/>
      <c r="H232" s="2"/>
      <c r="I232" s="2"/>
      <c r="J232" s="2"/>
    </row>
    <row r="233" spans="3:10">
      <c r="C233" s="2"/>
      <c r="D233" s="2"/>
      <c r="E233" s="2"/>
      <c r="F233" s="2"/>
      <c r="G233" s="2"/>
      <c r="H233" s="2"/>
      <c r="I233" s="2"/>
      <c r="J233" s="2"/>
    </row>
    <row r="234" spans="3:10">
      <c r="C234" s="2"/>
      <c r="D234" s="2"/>
      <c r="E234" s="2"/>
      <c r="F234" s="2"/>
      <c r="G234" s="2"/>
      <c r="H234" s="2"/>
      <c r="I234" s="2"/>
      <c r="J234" s="2"/>
    </row>
    <row r="235" spans="3:10">
      <c r="C235" s="2"/>
      <c r="D235" s="2"/>
      <c r="E235" s="2"/>
      <c r="F235" s="2"/>
      <c r="G235" s="2"/>
      <c r="H235" s="2"/>
      <c r="I235" s="2"/>
      <c r="J235" s="2"/>
    </row>
    <row r="236" spans="3:10">
      <c r="C236" s="2"/>
      <c r="D236" s="2"/>
      <c r="E236" s="2"/>
      <c r="F236" s="2"/>
      <c r="G236" s="2"/>
      <c r="H236" s="2"/>
      <c r="I236" s="2"/>
      <c r="J236" s="2"/>
    </row>
    <row r="237" spans="3:10">
      <c r="C237" s="2"/>
      <c r="D237" s="2"/>
      <c r="E237" s="2"/>
      <c r="F237" s="2"/>
      <c r="G237" s="2"/>
      <c r="H237" s="2"/>
      <c r="I237" s="2"/>
      <c r="J237" s="2"/>
    </row>
    <row r="238" spans="3:10">
      <c r="C238" s="2"/>
      <c r="D238" s="2"/>
      <c r="E238" s="2"/>
      <c r="F238" s="2"/>
      <c r="G238" s="2"/>
      <c r="H238" s="2"/>
      <c r="I238" s="2"/>
      <c r="J238" s="2"/>
    </row>
    <row r="239" spans="3:10">
      <c r="C239" s="2"/>
      <c r="D239" s="2"/>
      <c r="E239" s="2"/>
      <c r="F239" s="2"/>
      <c r="G239" s="2"/>
      <c r="H239" s="2"/>
      <c r="I239" s="2"/>
      <c r="J239" s="2"/>
    </row>
    <row r="240" spans="3:10">
      <c r="C240" s="2"/>
      <c r="D240" s="2"/>
      <c r="E240" s="2"/>
      <c r="F240" s="2"/>
      <c r="G240" s="2"/>
      <c r="H240" s="2"/>
      <c r="I240" s="2"/>
      <c r="J240" s="2"/>
    </row>
    <row r="241" spans="3:10">
      <c r="C241" s="2"/>
      <c r="D241" s="2"/>
      <c r="E241" s="2"/>
      <c r="F241" s="2"/>
      <c r="G241" s="2"/>
      <c r="H241" s="2"/>
      <c r="I241" s="2"/>
      <c r="J241" s="2"/>
    </row>
    <row r="242" spans="3:10">
      <c r="C242" s="2"/>
      <c r="D242" s="2"/>
      <c r="E242" s="2"/>
      <c r="F242" s="2"/>
      <c r="G242" s="2"/>
      <c r="H242" s="2"/>
      <c r="I242" s="2"/>
      <c r="J242" s="2"/>
    </row>
    <row r="243" spans="3:10">
      <c r="C243" s="2"/>
      <c r="D243" s="2"/>
      <c r="E243" s="2"/>
      <c r="F243" s="2"/>
      <c r="G243" s="2"/>
      <c r="H243" s="2"/>
      <c r="I243" s="2"/>
      <c r="J243" s="2"/>
    </row>
    <row r="244" spans="3:10">
      <c r="C244" s="2"/>
      <c r="D244" s="2"/>
      <c r="E244" s="2"/>
      <c r="F244" s="2"/>
      <c r="G244" s="2"/>
      <c r="H244" s="2"/>
      <c r="I244" s="2"/>
      <c r="J244" s="2"/>
    </row>
    <row r="245" spans="3:10">
      <c r="C245" s="2"/>
      <c r="D245" s="2"/>
      <c r="E245" s="2"/>
      <c r="F245" s="2"/>
      <c r="G245" s="2"/>
      <c r="H245" s="2"/>
      <c r="I245" s="2"/>
      <c r="J245" s="2"/>
    </row>
    <row r="246" spans="3:10">
      <c r="C246" s="2"/>
      <c r="D246" s="2"/>
      <c r="E246" s="2"/>
      <c r="F246" s="2"/>
      <c r="G246" s="2"/>
      <c r="H246" s="2"/>
      <c r="I246" s="2"/>
      <c r="J246" s="2"/>
    </row>
    <row r="247" spans="3:10">
      <c r="C247" s="2"/>
      <c r="D247" s="2"/>
      <c r="E247" s="2"/>
      <c r="F247" s="2"/>
      <c r="G247" s="2"/>
      <c r="H247" s="2"/>
      <c r="I247" s="2"/>
      <c r="J247" s="2"/>
    </row>
    <row r="248" spans="3:10">
      <c r="C248" s="2"/>
      <c r="D248" s="2"/>
      <c r="E248" s="2"/>
      <c r="F248" s="2"/>
      <c r="G248" s="2"/>
      <c r="H248" s="2"/>
      <c r="I248" s="2"/>
      <c r="J248" s="2"/>
    </row>
    <row r="249" spans="3:10">
      <c r="C249" s="2"/>
      <c r="D249" s="2"/>
      <c r="E249" s="2"/>
      <c r="F249" s="2"/>
      <c r="G249" s="2"/>
      <c r="H249" s="2"/>
      <c r="I249" s="2"/>
      <c r="J249" s="2"/>
    </row>
    <row r="250" spans="3:10">
      <c r="C250" s="2"/>
      <c r="D250" s="2"/>
      <c r="E250" s="2"/>
      <c r="F250" s="2"/>
      <c r="G250" s="2"/>
      <c r="H250" s="2"/>
      <c r="I250" s="2"/>
      <c r="J250" s="2"/>
    </row>
    <row r="251" spans="3:10">
      <c r="C251" s="2"/>
      <c r="D251" s="2"/>
      <c r="E251" s="2"/>
      <c r="F251" s="2"/>
      <c r="G251" s="2"/>
      <c r="H251" s="2"/>
      <c r="I251" s="2"/>
      <c r="J251" s="2"/>
    </row>
    <row r="252" spans="3:10">
      <c r="C252" s="2"/>
      <c r="D252" s="2"/>
      <c r="E252" s="2"/>
      <c r="F252" s="2"/>
      <c r="G252" s="2"/>
      <c r="H252" s="2"/>
      <c r="I252" s="2"/>
      <c r="J252" s="2"/>
    </row>
    <row r="253" spans="3:10">
      <c r="C253" s="2"/>
      <c r="D253" s="2"/>
      <c r="E253" s="2"/>
      <c r="F253" s="2"/>
      <c r="G253" s="2"/>
      <c r="H253" s="2"/>
      <c r="I253" s="2"/>
      <c r="J253" s="2"/>
    </row>
    <row r="254" spans="3:10">
      <c r="C254" s="2"/>
      <c r="D254" s="2"/>
      <c r="E254" s="2"/>
      <c r="F254" s="2"/>
      <c r="G254" s="2"/>
      <c r="H254" s="2"/>
      <c r="I254" s="2"/>
      <c r="J254" s="2"/>
    </row>
    <row r="255" spans="3:10">
      <c r="C255" s="2"/>
      <c r="D255" s="2"/>
      <c r="E255" s="2"/>
      <c r="F255" s="2"/>
      <c r="G255" s="2"/>
      <c r="H255" s="2"/>
      <c r="I255" s="2"/>
      <c r="J255" s="2"/>
    </row>
    <row r="256" spans="3:10">
      <c r="C256" s="2"/>
      <c r="D256" s="2"/>
      <c r="E256" s="2"/>
      <c r="F256" s="2"/>
      <c r="G256" s="2"/>
      <c r="H256" s="2"/>
      <c r="I256" s="2"/>
      <c r="J256" s="2"/>
    </row>
    <row r="257" spans="3:10">
      <c r="C257" s="2"/>
      <c r="D257" s="2"/>
      <c r="E257" s="2"/>
      <c r="F257" s="2"/>
      <c r="G257" s="2"/>
      <c r="H257" s="2"/>
      <c r="I257" s="2"/>
      <c r="J257" s="2"/>
    </row>
    <row r="258" spans="3:10">
      <c r="C258" s="2"/>
      <c r="D258" s="2"/>
      <c r="E258" s="2"/>
      <c r="F258" s="2"/>
      <c r="G258" s="2"/>
      <c r="H258" s="2"/>
      <c r="I258" s="2"/>
      <c r="J258" s="2"/>
    </row>
    <row r="259" spans="3:10">
      <c r="C259" s="2"/>
      <c r="D259" s="2"/>
      <c r="E259" s="2"/>
      <c r="F259" s="2"/>
      <c r="G259" s="2"/>
      <c r="H259" s="2"/>
      <c r="I259" s="2"/>
      <c r="J259" s="2"/>
    </row>
    <row r="260" spans="3:10">
      <c r="C260" s="2"/>
      <c r="D260" s="2"/>
      <c r="E260" s="2"/>
      <c r="F260" s="2"/>
      <c r="G260" s="2"/>
      <c r="H260" s="2"/>
      <c r="I260" s="2"/>
      <c r="J260" s="2"/>
    </row>
    <row r="261" spans="3:10">
      <c r="C261" s="2"/>
      <c r="D261" s="2"/>
      <c r="E261" s="2"/>
      <c r="F261" s="2"/>
      <c r="G261" s="2"/>
      <c r="H261" s="2"/>
      <c r="I261" s="2"/>
      <c r="J261" s="2"/>
    </row>
    <row r="262" spans="3:10">
      <c r="C262" s="2"/>
      <c r="D262" s="2"/>
      <c r="E262" s="2"/>
      <c r="F262" s="2"/>
      <c r="G262" s="2"/>
      <c r="H262" s="2"/>
      <c r="I262" s="2"/>
      <c r="J262" s="2"/>
    </row>
    <row r="263" spans="3:10">
      <c r="C263" s="2"/>
      <c r="D263" s="2"/>
      <c r="E263" s="2"/>
      <c r="F263" s="2"/>
      <c r="G263" s="2"/>
      <c r="H263" s="2"/>
      <c r="I263" s="2"/>
      <c r="J263" s="2"/>
    </row>
    <row r="264" spans="3:10">
      <c r="C264" s="2"/>
      <c r="D264" s="2"/>
      <c r="E264" s="2"/>
      <c r="F264" s="2"/>
      <c r="G264" s="2"/>
      <c r="H264" s="2"/>
      <c r="I264" s="2"/>
      <c r="J264" s="2"/>
    </row>
    <row r="265" spans="3:10">
      <c r="C265" s="2"/>
      <c r="D265" s="2"/>
      <c r="E265" s="2"/>
      <c r="F265" s="2"/>
      <c r="G265" s="2"/>
      <c r="H265" s="2"/>
      <c r="I265" s="2"/>
      <c r="J265" s="2"/>
    </row>
    <row r="266" spans="3:10">
      <c r="C266" s="2"/>
      <c r="D266" s="2"/>
      <c r="E266" s="2"/>
      <c r="F266" s="2"/>
      <c r="G266" s="2"/>
      <c r="H266" s="2"/>
      <c r="I266" s="2"/>
      <c r="J266" s="2"/>
    </row>
    <row r="267" spans="3:10">
      <c r="C267" s="2"/>
      <c r="D267" s="2"/>
      <c r="E267" s="2"/>
      <c r="F267" s="2"/>
      <c r="G267" s="2"/>
      <c r="H267" s="2"/>
      <c r="I267" s="2"/>
      <c r="J267" s="2"/>
    </row>
    <row r="268" spans="3:10">
      <c r="C268" s="2"/>
      <c r="D268" s="2"/>
      <c r="E268" s="2"/>
      <c r="F268" s="2"/>
      <c r="G268" s="2"/>
      <c r="H268" s="2"/>
      <c r="I268" s="2"/>
      <c r="J268" s="2"/>
    </row>
    <row r="269" spans="3:10">
      <c r="C269" s="2"/>
      <c r="D269" s="2"/>
      <c r="E269" s="2"/>
      <c r="F269" s="2"/>
      <c r="G269" s="2"/>
      <c r="H269" s="2"/>
      <c r="I269" s="2"/>
      <c r="J269" s="2"/>
    </row>
  </sheetData>
  <mergeCells count="8">
    <mergeCell ref="A8:C8"/>
    <mergeCell ref="E15:F15"/>
    <mergeCell ref="D37:J37"/>
    <mergeCell ref="B1:C1"/>
    <mergeCell ref="B2:C2"/>
    <mergeCell ref="B3:C3"/>
    <mergeCell ref="B4:C4"/>
    <mergeCell ref="B5:C5"/>
  </mergeCells>
  <pageMargins left="0.6692913385826772" right="0" top="0.39370078740157483" bottom="0.39370078740157483" header="0" footer="0"/>
  <pageSetup paperSize="9" scale="9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2024</vt:lpstr>
      <vt:lpstr>'Доходы 2024'!Print_Titles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Патрушева</dc:creator>
  <cp:lastModifiedBy>User</cp:lastModifiedBy>
  <cp:revision>26</cp:revision>
  <cp:lastPrinted>2024-08-28T06:08:21Z</cp:lastPrinted>
  <dcterms:created xsi:type="dcterms:W3CDTF">2008-01-21T10:04:00Z</dcterms:created>
  <dcterms:modified xsi:type="dcterms:W3CDTF">2024-08-28T06:53:54Z</dcterms:modified>
  <cp:version>726502</cp:version>
</cp:coreProperties>
</file>