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Мониторинг" sheetId="1" r:id="rId1"/>
  </sheets>
  <definedNames>
    <definedName name="_xlnm._FilterDatabase" localSheetId="0" hidden="1">Мониторинг!$A$5:$AQ$11</definedName>
    <definedName name="Print_Titles" localSheetId="0">Мониторинг!$A:$A</definedName>
    <definedName name="_xlnm.Print_Area" localSheetId="0">Мониторинг!$A$1:$AQ$12</definedName>
  </definedNames>
  <calcPr calcId="125725"/>
</workbook>
</file>

<file path=xl/calcChain.xml><?xml version="1.0" encoding="utf-8"?>
<calcChain xmlns="http://schemas.openxmlformats.org/spreadsheetml/2006/main">
  <c r="AK11" i="1"/>
  <c r="AC11"/>
  <c r="AD11" s="1"/>
  <c r="V11"/>
  <c r="W11" s="1"/>
  <c r="S11"/>
  <c r="K11"/>
  <c r="F11"/>
  <c r="AC10"/>
  <c r="AD10" s="1"/>
  <c r="V10"/>
  <c r="W10" s="1"/>
  <c r="S10"/>
  <c r="K10"/>
  <c r="F10"/>
  <c r="AK9"/>
  <c r="AC9"/>
  <c r="AD9" s="1"/>
  <c r="V9"/>
  <c r="W9" s="1"/>
  <c r="S9"/>
  <c r="K9"/>
  <c r="F9"/>
  <c r="G9" s="1"/>
  <c r="AK8"/>
  <c r="AC8"/>
  <c r="AD8" s="1"/>
  <c r="W8"/>
  <c r="V8"/>
  <c r="S8"/>
  <c r="K8"/>
  <c r="F8"/>
  <c r="AK7"/>
  <c r="AC7"/>
  <c r="AD7" s="1"/>
  <c r="V7"/>
  <c r="W7" s="1"/>
  <c r="S7"/>
  <c r="K7"/>
  <c r="G7"/>
  <c r="F7"/>
  <c r="AK6"/>
  <c r="AC6"/>
  <c r="AD6" s="1"/>
  <c r="V6"/>
  <c r="W6" s="1"/>
  <c r="S6"/>
  <c r="K6"/>
  <c r="L6" s="1"/>
  <c r="F6"/>
  <c r="B11" l="1"/>
  <c r="B8"/>
  <c r="B7"/>
  <c r="B6"/>
  <c r="B9"/>
  <c r="B10"/>
</calcChain>
</file>

<file path=xl/sharedStrings.xml><?xml version="1.0" encoding="utf-8"?>
<sst xmlns="http://schemas.openxmlformats.org/spreadsheetml/2006/main" count="67" uniqueCount="51">
  <si>
    <t>Наименование главного распорядителя бюджетных средств</t>
  </si>
  <si>
    <t>Сумма баллов</t>
  </si>
  <si>
    <t>Итоговое место</t>
  </si>
  <si>
    <t>3. Исполнение бюджета по доходам</t>
  </si>
  <si>
    <t>4. Исполнение бюджета по расходам:</t>
  </si>
  <si>
    <t>5. Учет и отчетность</t>
  </si>
  <si>
    <t>6. Контроль и аудит</t>
  </si>
  <si>
    <t>3.1. Отклонения от прогнозируемых объемов поступлений доходов бюджета района, администрируемых соответсвующим ГРБС</t>
  </si>
  <si>
    <t>4.1. Выполнение муниципального задания на оказание муниципальных услуг (выполнение работ) в части показателей, характеризующих объем оказанных муниципальных услуг (выполненных работ)</t>
  </si>
  <si>
    <t>4.2. Увеличение предельной штатной численности главным распорядителем бюджетных средств, за исключением наделения полномочиями субъектам РФ</t>
  </si>
  <si>
    <t>4.4. Отклонение кассовых расходов от бюджетных ассигнований, установленных сводной бюджетной росписью соответствующему главному распорядителю бюджетных средств за счет целевых безвозмездных поступлений</t>
  </si>
  <si>
    <t>4.6. Наличие фактов отказа в санкционировании оплаты денежных обязательств</t>
  </si>
  <si>
    <t>4.7 Соблюдение показателей кассового плана по кассовым выплатам</t>
  </si>
  <si>
    <t>4.8. Своевременность принятия ГРБС правовых актов о нормировании закупок</t>
  </si>
  <si>
    <t>4.9. Своевременность утверждения муниципального задания ГРБС</t>
  </si>
  <si>
    <t>5.2. Качество представления в  финансовое управление администрации района бюджетной отчетности</t>
  </si>
  <si>
    <t>6.1.Наличие фактов нецелевого использования бюджетных средств, выявленных органом, осуществляющим муниципальный финансовый контроль по итогам года</t>
  </si>
  <si>
    <t>6.2. Наличие фактов неэффективного использования денежных и материальных ресурсов, выявленных органом, осуществляющим муниципальный финансовый контроль по итогам года</t>
  </si>
  <si>
    <t>6.3. Наличие фактов неправомерного использования бюджетных средств, выявленных органом, осуществляющим муниципальный финансовый контроль по итогам года</t>
  </si>
  <si>
    <t>Расчет целевого значения</t>
  </si>
  <si>
    <t>Бальная оценка целевого значения</t>
  </si>
  <si>
    <t>количество муниципальных услуг (работ), оказываемых (выполняемых) соответствующим главным распорядителем (подведомственным учреждением);</t>
  </si>
  <si>
    <t>фактический объем оказанных муниципальных услуг (выполненной работы) соответствующим главным распорядителем (подведомственным учреждением)</t>
  </si>
  <si>
    <t xml:space="preserve"> муниципальные задания на оказание муниципальных услуг (выполнение работы), установленные администрацией района соответствующему главному распорядителю</t>
  </si>
  <si>
    <t>уточнённая предельная штатная численность работников</t>
  </si>
  <si>
    <t>предельная штатная численность работников, учтённая в первоначальном бюджете</t>
  </si>
  <si>
    <t xml:space="preserve">– кассовые расходы соответствующего главного распорядителя, проводимые за счет целевых безвозмездных поступлений (за исключением ноябрь-декабрь; </t>
  </si>
  <si>
    <t>фактически поступившие соответствующему ГРБС целевые безвозмездные поступления (за исключением ноябрь-декабрь)</t>
  </si>
  <si>
    <t>общее количество представленных соответствующим ГРБС заявок на внесение изменений в показатели кассового плана по кассовым выплатам</t>
  </si>
  <si>
    <t>количество платежных документов, возращенных сектором казначейского исполнения бюджета управления финансов соответствующему главному распорядителю с учетом его подведомственных учреждений;</t>
  </si>
  <si>
    <t>общее количество платежных документов, по которым произведено санкционирование оплаты денежных обязательств сектором казначейского исполнения бюджета управления финансов соответствующему главному распорядителю с учетом его подведомственных учреждений</t>
  </si>
  <si>
    <t>Кассовые расходы соответствующего ГРБС, проведённые за отчётный год</t>
  </si>
  <si>
    <t>Планируемые расходы по уточнённому кассовому плану соответствующего ГРБС в отчётном году</t>
  </si>
  <si>
    <t>наличие фактов несвоевременного принятия ГРБС правовых актов о нормировании в сфере закупок</t>
  </si>
  <si>
    <t>наличие фактов несвоевременного утверждения муниципального задания ГРБС</t>
  </si>
  <si>
    <t>Бальная оценка целевого значения (-1 в случае наличия факта)</t>
  </si>
  <si>
    <t>наличие фактов представления в управление финансов соответствующим главным распорядителем бюджетной отчетности на 01 число месяца квартала, следующего за отчетным, с нарушением сроков</t>
  </si>
  <si>
    <t>наличие установленных фактов нецелевого использования бюджетных средств у соответствующего ГРБС с учетом его подведомственных учреждений</t>
  </si>
  <si>
    <t>наличие установленных фактов неэффективного использования денежных и материальных ресурсов у соответствующего ГРБС с учетом его подведомственных учреждений</t>
  </si>
  <si>
    <t>Бальная оценка целевого значения (-0,5 в случае наличия факта)</t>
  </si>
  <si>
    <t>наличие установленных фактов неправомерного использования бюджетных средств у соответствующего ГРБС с учетом его подведомственных учреждений</t>
  </si>
  <si>
    <t xml:space="preserve">Муниципальное казенное учреждение «Управление культуры администрации муниципального образования 
Кирово-Чепецкий муниципальный район Кировской области»
</t>
  </si>
  <si>
    <t xml:space="preserve">Администрация муниципального образования 
Кирово-Чепецкий муниципальный район Кировской области
</t>
  </si>
  <si>
    <t>Финансовое управление администрации Кирово-Чепецкого района Кировской области</t>
  </si>
  <si>
    <t xml:space="preserve">Муниципальное казенное учреждение «Управление образования администрации муниципального образования 
Кирово-Чепецкий муниципальный район Кировской области»
</t>
  </si>
  <si>
    <t>Кирово-Чепецкая районная Дума Кировской области</t>
  </si>
  <si>
    <t>Муниципальное казенное учреждение "Контрольно-счетная комиссия муниципального образования Кирово-Чепецкий район Кировской области"</t>
  </si>
  <si>
    <t>4.5. Внесение изменений в показатели кассового плана по кассовым выплатам без учёта расходов, осуществляемых за счёт целевых безвозмездных поступлений</t>
  </si>
  <si>
    <t xml:space="preserve">            МОНИТОРИНГ ГРБС КИРОВО-ЧЕПЕЦКОГО РАЙОНА ЗА 2024 ГОД</t>
  </si>
  <si>
    <t>налоговые и неналоговые доходы, фактически поступившие за отчетный год в бюджет района, администрируемые соответствующим главным администратором;</t>
  </si>
  <si>
    <t xml:space="preserve">уточненные прогнозируемые объемы поступлений налоговых и неналоговых доходов бюджета района, администрируемых соответствующим главным администратором, в соответствии с решением районной Думы о бюджете 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</si>
</sst>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0.0"/>
    <numFmt numFmtId="166" formatCode="#,##0.0"/>
    <numFmt numFmtId="167" formatCode="0.000"/>
  </numFmts>
  <fonts count="13">
    <font>
      <sz val="10"/>
      <color theme="1"/>
      <name val="Arial Cyr"/>
    </font>
    <font>
      <sz val="14"/>
      <name val="Times New Roman"/>
    </font>
    <font>
      <sz val="10"/>
      <name val="Times New Roman"/>
    </font>
    <font>
      <b/>
      <sz val="14"/>
      <name val="Times New Roman"/>
    </font>
    <font>
      <b/>
      <sz val="12"/>
      <name val="Times New Roman"/>
    </font>
    <font>
      <b/>
      <sz val="14"/>
      <color indexed="4"/>
      <name val="Times New Roman"/>
    </font>
    <font>
      <b/>
      <sz val="16"/>
      <color indexed="4"/>
      <name val="Times New Roman"/>
    </font>
    <font>
      <sz val="14"/>
      <color indexed="4"/>
      <name val="Times New Roman"/>
    </font>
    <font>
      <b/>
      <sz val="10"/>
      <color indexed="4"/>
      <name val="Times New Roman"/>
    </font>
    <font>
      <sz val="14"/>
      <color indexed="2"/>
      <name val="Times New Roman"/>
    </font>
    <font>
      <sz val="12"/>
      <name val="Times New Roman"/>
    </font>
    <font>
      <u/>
      <sz val="14"/>
      <color indexed="4"/>
      <name val="Times New Roman"/>
    </font>
    <font>
      <sz val="10"/>
      <color theme="1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indexed="29"/>
        <bgColor indexed="29"/>
      </patternFill>
    </fill>
    <fill>
      <patternFill patternType="solid">
        <fgColor indexed="51"/>
        <bgColor indexed="51"/>
      </patternFill>
    </fill>
    <fill>
      <patternFill patternType="solid">
        <fgColor indexed="26"/>
        <bgColor indexed="26"/>
      </patternFill>
    </fill>
    <fill>
      <patternFill patternType="solid">
        <fgColor indexed="50"/>
        <bgColor indexed="50"/>
      </patternFill>
    </fill>
  </fills>
  <borders count="3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164" fontId="12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165" fontId="2" fillId="0" borderId="19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65" fontId="2" fillId="0" borderId="21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166" fontId="1" fillId="0" borderId="29" xfId="0" applyNumberFormat="1" applyFont="1" applyBorder="1" applyAlignment="1" applyProtection="1">
      <alignment horizontal="center" vertical="center" wrapText="1"/>
      <protection locked="0"/>
    </xf>
    <xf numFmtId="166" fontId="1" fillId="0" borderId="15" xfId="0" applyNumberFormat="1" applyFont="1" applyBorder="1" applyAlignment="1" applyProtection="1">
      <alignment horizontal="center" vertical="center" wrapText="1"/>
      <protection locked="0"/>
    </xf>
    <xf numFmtId="2" fontId="7" fillId="4" borderId="15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5" fontId="7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7" fontId="7" fillId="4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166" fontId="1" fillId="0" borderId="32" xfId="0" applyNumberFormat="1" applyFont="1" applyBorder="1" applyAlignment="1" applyProtection="1">
      <alignment horizontal="center" vertical="center" wrapText="1"/>
      <protection locked="0"/>
    </xf>
    <xf numFmtId="166" fontId="1" fillId="0" borderId="33" xfId="0" applyNumberFormat="1" applyFont="1" applyBorder="1" applyAlignment="1" applyProtection="1">
      <alignment horizontal="center" vertical="center" wrapText="1"/>
      <protection locked="0"/>
    </xf>
    <xf numFmtId="2" fontId="7" fillId="4" borderId="33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165" fontId="10" fillId="0" borderId="0" xfId="0" applyNumberFormat="1" applyFont="1" applyAlignment="1">
      <alignment horizontal="center" vertical="top" wrapText="1"/>
    </xf>
    <xf numFmtId="0" fontId="11" fillId="0" borderId="0" xfId="1" applyNumberFormat="1" applyFont="1" applyAlignment="1" applyProtection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16" fontId="2" fillId="0" borderId="15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9"/>
  <sheetViews>
    <sheetView tabSelected="1" view="pageBreakPreview" topLeftCell="AA4" zoomScale="85" zoomScaleSheetLayoutView="85" workbookViewId="0">
      <selection activeCell="A11" sqref="A11:XFD11"/>
    </sheetView>
  </sheetViews>
  <sheetFormatPr defaultColWidth="13.5703125" defaultRowHeight="18" customHeight="1"/>
  <cols>
    <col min="1" max="1" width="29.42578125" style="1" customWidth="1"/>
    <col min="2" max="2" width="11.42578125" style="1" customWidth="1"/>
    <col min="3" max="3" width="12.7109375" style="1" customWidth="1"/>
    <col min="4" max="4" width="15.85546875" style="2" customWidth="1"/>
    <col min="5" max="5" width="18.42578125" style="2" customWidth="1"/>
    <col min="6" max="6" width="15.85546875" style="3" customWidth="1"/>
    <col min="7" max="7" width="15.85546875" style="2" customWidth="1"/>
    <col min="8" max="10" width="18.7109375" style="2" customWidth="1"/>
    <col min="11" max="11" width="18.7109375" style="3" customWidth="1"/>
    <col min="12" max="14" width="18.7109375" style="2" customWidth="1"/>
    <col min="15" max="15" width="0.28515625" style="2" customWidth="1"/>
    <col min="16" max="16" width="18.7109375" style="2" customWidth="1"/>
    <col min="17" max="18" width="13.42578125" style="2" customWidth="1"/>
    <col min="19" max="19" width="13.42578125" style="4" customWidth="1"/>
    <col min="20" max="21" width="13.42578125" style="2" customWidth="1"/>
    <col min="22" max="22" width="13.42578125" style="3" customWidth="1"/>
    <col min="23" max="23" width="13.42578125" style="2" customWidth="1"/>
    <col min="24" max="28" width="14.85546875" style="2" customWidth="1"/>
    <col min="29" max="29" width="12" style="2" customWidth="1"/>
    <col min="30" max="43" width="14.85546875" style="2" customWidth="1"/>
    <col min="44" max="257" width="13.5703125" style="2" customWidth="1"/>
  </cols>
  <sheetData>
    <row r="1" spans="1:43" s="5" customFormat="1" ht="20.100000000000001" customHeight="1">
      <c r="B1" s="6" t="s">
        <v>48</v>
      </c>
      <c r="C1" s="6"/>
      <c r="F1" s="7"/>
      <c r="K1" s="7"/>
      <c r="S1" s="8"/>
      <c r="V1" s="7"/>
    </row>
    <row r="2" spans="1:43" s="5" customFormat="1" ht="20.100000000000001" customHeight="1">
      <c r="B2" s="88"/>
      <c r="C2" s="88"/>
      <c r="F2" s="7"/>
      <c r="K2" s="7"/>
      <c r="S2" s="8"/>
      <c r="V2" s="7"/>
    </row>
    <row r="3" spans="1:43" s="9" customFormat="1" ht="17.25" customHeight="1">
      <c r="A3" s="89" t="s">
        <v>0</v>
      </c>
      <c r="B3" s="92" t="s">
        <v>1</v>
      </c>
      <c r="C3" s="92" t="s">
        <v>2</v>
      </c>
      <c r="D3" s="86" t="s">
        <v>3</v>
      </c>
      <c r="E3" s="95"/>
      <c r="F3" s="95"/>
      <c r="G3" s="87"/>
      <c r="H3" s="67" t="s">
        <v>4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10"/>
      <c r="AB3" s="10"/>
      <c r="AC3" s="10"/>
      <c r="AD3" s="10"/>
      <c r="AE3" s="10"/>
      <c r="AF3" s="10"/>
      <c r="AG3" s="10"/>
      <c r="AH3" s="10"/>
      <c r="AI3" s="10"/>
      <c r="AJ3" s="68" t="s">
        <v>5</v>
      </c>
      <c r="AK3" s="68"/>
      <c r="AL3" s="69" t="s">
        <v>6</v>
      </c>
      <c r="AM3" s="69"/>
      <c r="AN3" s="69"/>
      <c r="AO3" s="69"/>
      <c r="AP3" s="69"/>
      <c r="AQ3" s="70"/>
    </row>
    <row r="4" spans="1:43" s="9" customFormat="1" ht="54.6" customHeight="1">
      <c r="A4" s="90"/>
      <c r="B4" s="93"/>
      <c r="C4" s="93"/>
      <c r="D4" s="71" t="s">
        <v>7</v>
      </c>
      <c r="E4" s="72"/>
      <c r="F4" s="72"/>
      <c r="G4" s="73"/>
      <c r="H4" s="74" t="s">
        <v>8</v>
      </c>
      <c r="I4" s="75"/>
      <c r="J4" s="75"/>
      <c r="K4" s="75"/>
      <c r="L4" s="76"/>
      <c r="M4" s="77" t="s">
        <v>9</v>
      </c>
      <c r="N4" s="78"/>
      <c r="O4" s="78"/>
      <c r="P4" s="78"/>
      <c r="Q4" s="75" t="s">
        <v>10</v>
      </c>
      <c r="R4" s="75"/>
      <c r="S4" s="75"/>
      <c r="T4" s="76"/>
      <c r="U4" s="79" t="s">
        <v>47</v>
      </c>
      <c r="V4" s="80"/>
      <c r="W4" s="81"/>
      <c r="X4" s="82" t="s">
        <v>11</v>
      </c>
      <c r="Y4" s="67"/>
      <c r="Z4" s="67"/>
      <c r="AA4" s="83" t="s">
        <v>12</v>
      </c>
      <c r="AB4" s="83"/>
      <c r="AC4" s="83"/>
      <c r="AD4" s="83"/>
      <c r="AE4" s="84" t="s">
        <v>13</v>
      </c>
      <c r="AF4" s="83"/>
      <c r="AG4" s="83"/>
      <c r="AH4" s="83" t="s">
        <v>14</v>
      </c>
      <c r="AI4" s="83"/>
      <c r="AJ4" s="85" t="s">
        <v>15</v>
      </c>
      <c r="AK4" s="69"/>
      <c r="AL4" s="86" t="s">
        <v>16</v>
      </c>
      <c r="AM4" s="87"/>
      <c r="AN4" s="86" t="s">
        <v>17</v>
      </c>
      <c r="AO4" s="87"/>
      <c r="AP4" s="86" t="s">
        <v>18</v>
      </c>
      <c r="AQ4" s="87"/>
    </row>
    <row r="5" spans="1:43" ht="171" customHeight="1">
      <c r="A5" s="91"/>
      <c r="B5" s="94"/>
      <c r="C5" s="94"/>
      <c r="D5" s="12" t="s">
        <v>49</v>
      </c>
      <c r="E5" s="13" t="s">
        <v>50</v>
      </c>
      <c r="F5" s="14" t="s">
        <v>19</v>
      </c>
      <c r="G5" s="15" t="s">
        <v>20</v>
      </c>
      <c r="H5" s="13" t="s">
        <v>21</v>
      </c>
      <c r="I5" s="13" t="s">
        <v>22</v>
      </c>
      <c r="J5" s="13" t="s">
        <v>23</v>
      </c>
      <c r="K5" s="14" t="s">
        <v>19</v>
      </c>
      <c r="L5" s="15" t="s">
        <v>20</v>
      </c>
      <c r="M5" s="16" t="s">
        <v>24</v>
      </c>
      <c r="N5" s="16" t="s">
        <v>25</v>
      </c>
      <c r="O5" s="17" t="s">
        <v>19</v>
      </c>
      <c r="P5" s="18" t="s">
        <v>20</v>
      </c>
      <c r="Q5" s="19" t="s">
        <v>26</v>
      </c>
      <c r="R5" s="11" t="s">
        <v>27</v>
      </c>
      <c r="S5" s="20" t="s">
        <v>19</v>
      </c>
      <c r="T5" s="15" t="s">
        <v>20</v>
      </c>
      <c r="U5" s="19" t="s">
        <v>28</v>
      </c>
      <c r="V5" s="14" t="s">
        <v>19</v>
      </c>
      <c r="W5" s="15" t="s">
        <v>20</v>
      </c>
      <c r="X5" s="11" t="s">
        <v>29</v>
      </c>
      <c r="Y5" s="11" t="s">
        <v>30</v>
      </c>
      <c r="Z5" s="21" t="s">
        <v>20</v>
      </c>
      <c r="AA5" s="22" t="s">
        <v>31</v>
      </c>
      <c r="AB5" s="22" t="s">
        <v>32</v>
      </c>
      <c r="AC5" s="23" t="s">
        <v>19</v>
      </c>
      <c r="AD5" s="18" t="s">
        <v>20</v>
      </c>
      <c r="AE5" s="22" t="s">
        <v>33</v>
      </c>
      <c r="AF5" s="23" t="s">
        <v>19</v>
      </c>
      <c r="AG5" s="18" t="s">
        <v>20</v>
      </c>
      <c r="AH5" s="22" t="s">
        <v>34</v>
      </c>
      <c r="AI5" s="18" t="s">
        <v>35</v>
      </c>
      <c r="AJ5" s="19" t="s">
        <v>36</v>
      </c>
      <c r="AK5" s="21" t="s">
        <v>20</v>
      </c>
      <c r="AL5" s="24" t="s">
        <v>37</v>
      </c>
      <c r="AM5" s="21" t="s">
        <v>35</v>
      </c>
      <c r="AN5" s="24" t="s">
        <v>38</v>
      </c>
      <c r="AO5" s="21" t="s">
        <v>39</v>
      </c>
      <c r="AP5" s="24" t="s">
        <v>40</v>
      </c>
      <c r="AQ5" s="21" t="s">
        <v>39</v>
      </c>
    </row>
    <row r="6" spans="1:43" s="25" customFormat="1" ht="102">
      <c r="A6" s="26" t="s">
        <v>41</v>
      </c>
      <c r="B6" s="27">
        <f t="shared" ref="B6:B11" si="0">G6+L6+P6+T6+W6+Z6+AD6+AG6+AI6+AK6+AM6+AO6+AQ6</f>
        <v>4.7</v>
      </c>
      <c r="C6" s="28">
        <v>4</v>
      </c>
      <c r="D6" s="29">
        <v>0</v>
      </c>
      <c r="E6" s="30">
        <v>0</v>
      </c>
      <c r="F6" s="31">
        <f t="shared" ref="F6:F11" si="1">IF(E6=0,0,D6/E6)</f>
        <v>0</v>
      </c>
      <c r="G6" s="27">
        <v>1</v>
      </c>
      <c r="H6" s="32">
        <v>1</v>
      </c>
      <c r="I6" s="33">
        <v>10</v>
      </c>
      <c r="J6" s="33">
        <v>10</v>
      </c>
      <c r="K6" s="31">
        <f t="shared" ref="K6:K11" si="2">IF(H6=0,0,(I6/J6)/H6)</f>
        <v>1</v>
      </c>
      <c r="L6" s="34">
        <f>IF(K6&gt;0.949999999999999,1,IF(AND(K6&lt;0.949999999999999,K6&gt;=0.9),0.849999999999999,IF(AND(K6&lt;0.9,K6&gt;=0.699999999999999),0.5,IF(AND(K6&lt;0.849999999999999,K6&gt;0.849999999999999),0.25,0))))</f>
        <v>1</v>
      </c>
      <c r="M6" s="35">
        <v>6</v>
      </c>
      <c r="N6" s="36">
        <v>6</v>
      </c>
      <c r="O6" s="35"/>
      <c r="P6" s="35">
        <v>1</v>
      </c>
      <c r="Q6" s="33">
        <v>16404.3</v>
      </c>
      <c r="R6" s="37">
        <v>16404.400000000001</v>
      </c>
      <c r="S6" s="31">
        <f t="shared" ref="S6:S11" si="3">IF(R6=0,0,Q6/R6)</f>
        <v>0.99999390407451649</v>
      </c>
      <c r="T6" s="27">
        <v>1</v>
      </c>
      <c r="U6" s="33">
        <v>5</v>
      </c>
      <c r="V6" s="38">
        <f t="shared" ref="V6:V11" si="4">U6/12</f>
        <v>0.41666666666666669</v>
      </c>
      <c r="W6" s="27">
        <f t="shared" ref="W6:W11" si="5">IF(AND(V6&lt;=1,V6&gt;=1),1,IF(AND(V6&lt;=2,V6&gt;1),0.599999999999999,IF(AND(V6&gt;2),0.599999999999999,0)))</f>
        <v>0</v>
      </c>
      <c r="X6" s="33">
        <v>644</v>
      </c>
      <c r="Y6" s="37">
        <v>2878</v>
      </c>
      <c r="Z6" s="34">
        <v>-0.3</v>
      </c>
      <c r="AA6" s="35">
        <v>70153.2</v>
      </c>
      <c r="AB6" s="35">
        <v>70207.3</v>
      </c>
      <c r="AC6" s="39">
        <f t="shared" ref="AC6:AC11" si="6">AA6/AB6</f>
        <v>0.99922942486037769</v>
      </c>
      <c r="AD6" s="27">
        <f t="shared" ref="AD6:AD11" si="7">IF(AND(AC6&gt;=0.979999999999999),1,IF(AND(AC6&lt;0.979999999999999,AC6&gt;=0.949999999999999),0.8,IF(AND(AC6&lt;0.949999999999999),0)))</f>
        <v>1</v>
      </c>
      <c r="AE6" s="35"/>
      <c r="AF6" s="39"/>
      <c r="AG6" s="40"/>
      <c r="AH6" s="41"/>
      <c r="AI6" s="40"/>
      <c r="AJ6" s="33"/>
      <c r="AK6" s="34">
        <f t="shared" ref="AK6:AK9" si="8">IF(ISBLANK(AJ6),0,-0.299999999999999)</f>
        <v>0</v>
      </c>
      <c r="AL6" s="35"/>
      <c r="AM6" s="35"/>
      <c r="AN6" s="42"/>
      <c r="AO6" s="42"/>
      <c r="AP6" s="42"/>
      <c r="AQ6" s="42"/>
    </row>
    <row r="7" spans="1:43" s="25" customFormat="1" ht="76.5">
      <c r="A7" s="26" t="s">
        <v>42</v>
      </c>
      <c r="B7" s="27">
        <f t="shared" si="0"/>
        <v>4.7</v>
      </c>
      <c r="C7" s="28">
        <v>4</v>
      </c>
      <c r="D7" s="29">
        <v>14942.68101</v>
      </c>
      <c r="E7" s="30">
        <v>14849.31839</v>
      </c>
      <c r="F7" s="43">
        <f t="shared" si="1"/>
        <v>1.0062873337043452</v>
      </c>
      <c r="G7" s="27">
        <f t="shared" ref="G7:G9" si="9">IF(F7&gt;=1,1,IF(AND(F7&lt;1,F7&gt;=0.9),0.75,IF(AND(F7&lt;0.9,F7&gt;=0.699999999999999),0.5,IF(AND(F7&lt;0.699999999999999,F7&gt;=0.5),0.25,IF(F7&lt;0.5,0)))))</f>
        <v>1</v>
      </c>
      <c r="H7" s="32"/>
      <c r="I7" s="44"/>
      <c r="J7" s="44"/>
      <c r="K7" s="31">
        <f t="shared" si="2"/>
        <v>0</v>
      </c>
      <c r="L7" s="34">
        <v>1</v>
      </c>
      <c r="M7" s="36">
        <v>43</v>
      </c>
      <c r="N7" s="36">
        <v>43</v>
      </c>
      <c r="O7" s="35"/>
      <c r="P7" s="35">
        <v>1</v>
      </c>
      <c r="Q7" s="37">
        <v>101030.2</v>
      </c>
      <c r="R7" s="33">
        <v>101077</v>
      </c>
      <c r="S7" s="31">
        <f t="shared" si="3"/>
        <v>0.99953698665373925</v>
      </c>
      <c r="T7" s="27">
        <v>1</v>
      </c>
      <c r="U7" s="33">
        <v>5</v>
      </c>
      <c r="V7" s="38">
        <f t="shared" si="4"/>
        <v>0.41666666666666669</v>
      </c>
      <c r="W7" s="27">
        <f t="shared" si="5"/>
        <v>0</v>
      </c>
      <c r="X7" s="33">
        <v>285</v>
      </c>
      <c r="Y7" s="37">
        <v>2245</v>
      </c>
      <c r="Z7" s="34">
        <v>-0.3</v>
      </c>
      <c r="AA7" s="35">
        <v>201992.4</v>
      </c>
      <c r="AB7" s="35">
        <v>201477.8</v>
      </c>
      <c r="AC7" s="39">
        <f t="shared" si="6"/>
        <v>1.0025541275515217</v>
      </c>
      <c r="AD7" s="27">
        <f t="shared" si="7"/>
        <v>1</v>
      </c>
      <c r="AE7" s="35"/>
      <c r="AF7" s="39"/>
      <c r="AG7" s="40"/>
      <c r="AH7" s="41"/>
      <c r="AI7" s="40"/>
      <c r="AJ7" s="33"/>
      <c r="AK7" s="34">
        <f t="shared" si="8"/>
        <v>0</v>
      </c>
      <c r="AL7" s="35"/>
      <c r="AM7" s="42"/>
      <c r="AN7" s="42"/>
      <c r="AO7" s="42"/>
      <c r="AP7" s="42"/>
      <c r="AQ7" s="42"/>
    </row>
    <row r="8" spans="1:43" s="25" customFormat="1" ht="51">
      <c r="A8" s="26" t="s">
        <v>43</v>
      </c>
      <c r="B8" s="27">
        <f t="shared" si="0"/>
        <v>5.5999999999999988</v>
      </c>
      <c r="C8" s="28">
        <v>1</v>
      </c>
      <c r="D8" s="29">
        <v>0</v>
      </c>
      <c r="E8" s="30">
        <v>0</v>
      </c>
      <c r="F8" s="31">
        <f t="shared" si="1"/>
        <v>0</v>
      </c>
      <c r="G8" s="27">
        <v>1</v>
      </c>
      <c r="H8" s="32"/>
      <c r="I8" s="44"/>
      <c r="J8" s="44"/>
      <c r="K8" s="31">
        <f t="shared" si="2"/>
        <v>0</v>
      </c>
      <c r="L8" s="34">
        <v>1</v>
      </c>
      <c r="M8" s="36">
        <v>19</v>
      </c>
      <c r="N8" s="36">
        <v>19</v>
      </c>
      <c r="O8" s="35"/>
      <c r="P8" s="35">
        <v>1</v>
      </c>
      <c r="Q8" s="33">
        <v>14836.2</v>
      </c>
      <c r="R8" s="37">
        <v>14961</v>
      </c>
      <c r="S8" s="31">
        <f t="shared" si="3"/>
        <v>0.99165831161018658</v>
      </c>
      <c r="T8" s="27">
        <v>1</v>
      </c>
      <c r="U8" s="33">
        <v>15</v>
      </c>
      <c r="V8" s="38">
        <f t="shared" si="4"/>
        <v>1.25</v>
      </c>
      <c r="W8" s="27">
        <f t="shared" si="5"/>
        <v>0.59999999999999898</v>
      </c>
      <c r="X8" s="33">
        <v>0</v>
      </c>
      <c r="Y8" s="37">
        <v>887</v>
      </c>
      <c r="Z8" s="45">
        <v>0</v>
      </c>
      <c r="AA8" s="35">
        <v>71867.100000000006</v>
      </c>
      <c r="AB8" s="35">
        <v>71867.3</v>
      </c>
      <c r="AC8" s="39">
        <f t="shared" si="6"/>
        <v>0.99999721709317035</v>
      </c>
      <c r="AD8" s="27">
        <f t="shared" si="7"/>
        <v>1</v>
      </c>
      <c r="AE8" s="35"/>
      <c r="AF8" s="39"/>
      <c r="AG8" s="40"/>
      <c r="AH8" s="41"/>
      <c r="AI8" s="40"/>
      <c r="AJ8" s="33"/>
      <c r="AK8" s="34">
        <f t="shared" si="8"/>
        <v>0</v>
      </c>
      <c r="AL8" s="35"/>
      <c r="AM8" s="42"/>
      <c r="AN8" s="42"/>
      <c r="AO8" s="42"/>
      <c r="AP8" s="42"/>
      <c r="AQ8" s="42"/>
    </row>
    <row r="9" spans="1:43" s="25" customFormat="1" ht="102">
      <c r="A9" s="26" t="s">
        <v>44</v>
      </c>
      <c r="B9" s="27">
        <f t="shared" si="0"/>
        <v>4.8499999999999988</v>
      </c>
      <c r="C9" s="28">
        <v>2</v>
      </c>
      <c r="D9" s="29">
        <v>17501.72481</v>
      </c>
      <c r="E9" s="30">
        <v>18748.811000000002</v>
      </c>
      <c r="F9" s="31">
        <f t="shared" si="1"/>
        <v>0.93348451856493719</v>
      </c>
      <c r="G9" s="27">
        <f t="shared" si="9"/>
        <v>0.75</v>
      </c>
      <c r="H9" s="32">
        <v>1</v>
      </c>
      <c r="I9" s="33">
        <v>3</v>
      </c>
      <c r="J9" s="33">
        <v>3</v>
      </c>
      <c r="K9" s="31">
        <f t="shared" si="2"/>
        <v>1</v>
      </c>
      <c r="L9" s="34">
        <v>1</v>
      </c>
      <c r="M9" s="36">
        <v>2</v>
      </c>
      <c r="N9" s="36">
        <v>2</v>
      </c>
      <c r="O9" s="35"/>
      <c r="P9" s="35">
        <v>1</v>
      </c>
      <c r="Q9" s="33">
        <v>249001.5</v>
      </c>
      <c r="R9" s="37">
        <v>250318.7</v>
      </c>
      <c r="S9" s="31">
        <f t="shared" si="3"/>
        <v>0.99473790811473528</v>
      </c>
      <c r="T9" s="27">
        <v>1</v>
      </c>
      <c r="U9" s="33">
        <v>41</v>
      </c>
      <c r="V9" s="38">
        <f t="shared" si="4"/>
        <v>3.4166666666666665</v>
      </c>
      <c r="W9" s="27">
        <f t="shared" si="5"/>
        <v>0.59999999999999898</v>
      </c>
      <c r="X9" s="33">
        <v>2045</v>
      </c>
      <c r="Y9" s="37">
        <v>24340</v>
      </c>
      <c r="Z9" s="34">
        <v>-0.3</v>
      </c>
      <c r="AA9" s="35">
        <v>448858.4</v>
      </c>
      <c r="AB9" s="35">
        <v>458604</v>
      </c>
      <c r="AC9" s="39">
        <f t="shared" si="6"/>
        <v>0.97874942215942295</v>
      </c>
      <c r="AD9" s="27">
        <f t="shared" si="7"/>
        <v>0.8</v>
      </c>
      <c r="AE9" s="35"/>
      <c r="AF9" s="39"/>
      <c r="AG9" s="40"/>
      <c r="AH9" s="41"/>
      <c r="AI9" s="40"/>
      <c r="AJ9" s="33"/>
      <c r="AK9" s="34">
        <f t="shared" si="8"/>
        <v>0</v>
      </c>
      <c r="AL9" s="35"/>
      <c r="AM9" s="42"/>
      <c r="AN9" s="42"/>
      <c r="AO9" s="42"/>
      <c r="AP9" s="42"/>
      <c r="AQ9" s="42"/>
    </row>
    <row r="10" spans="1:43" s="25" customFormat="1" ht="25.5">
      <c r="A10" s="26" t="s">
        <v>45</v>
      </c>
      <c r="B10" s="27">
        <f t="shared" si="0"/>
        <v>5</v>
      </c>
      <c r="C10" s="28">
        <v>3</v>
      </c>
      <c r="D10" s="29">
        <v>0</v>
      </c>
      <c r="E10" s="30">
        <v>0</v>
      </c>
      <c r="F10" s="31">
        <f t="shared" si="1"/>
        <v>0</v>
      </c>
      <c r="G10" s="27">
        <v>1</v>
      </c>
      <c r="H10" s="32"/>
      <c r="I10" s="33"/>
      <c r="J10" s="33"/>
      <c r="K10" s="31">
        <f t="shared" si="2"/>
        <v>0</v>
      </c>
      <c r="L10" s="46">
        <v>1</v>
      </c>
      <c r="M10" s="47"/>
      <c r="N10" s="47"/>
      <c r="O10" s="47"/>
      <c r="P10" s="35">
        <v>1</v>
      </c>
      <c r="Q10" s="33">
        <v>0</v>
      </c>
      <c r="R10" s="37">
        <v>0</v>
      </c>
      <c r="S10" s="31">
        <f t="shared" si="3"/>
        <v>0</v>
      </c>
      <c r="T10" s="48">
        <v>1</v>
      </c>
      <c r="U10" s="33">
        <v>3</v>
      </c>
      <c r="V10" s="38">
        <f t="shared" si="4"/>
        <v>0.25</v>
      </c>
      <c r="W10" s="27">
        <f t="shared" si="5"/>
        <v>0</v>
      </c>
      <c r="X10" s="33">
        <v>2</v>
      </c>
      <c r="Y10" s="37">
        <v>14</v>
      </c>
      <c r="Z10" s="46">
        <v>0</v>
      </c>
      <c r="AA10" s="47">
        <v>59.8</v>
      </c>
      <c r="AB10" s="47">
        <v>59.8</v>
      </c>
      <c r="AC10" s="47">
        <f t="shared" si="6"/>
        <v>1</v>
      </c>
      <c r="AD10" s="48">
        <f t="shared" si="7"/>
        <v>1</v>
      </c>
      <c r="AE10" s="35"/>
      <c r="AF10" s="39"/>
      <c r="AG10" s="40"/>
      <c r="AH10" s="41"/>
      <c r="AI10" s="40"/>
      <c r="AJ10" s="33"/>
      <c r="AK10" s="34">
        <v>0</v>
      </c>
      <c r="AL10" s="35"/>
      <c r="AM10" s="42"/>
      <c r="AN10" s="42"/>
      <c r="AO10" s="42"/>
      <c r="AP10" s="42"/>
      <c r="AQ10" s="42"/>
    </row>
    <row r="11" spans="1:43" s="25" customFormat="1" ht="63.75">
      <c r="A11" s="49" t="s">
        <v>46</v>
      </c>
      <c r="B11" s="27">
        <f t="shared" si="0"/>
        <v>5</v>
      </c>
      <c r="C11" s="28">
        <v>3</v>
      </c>
      <c r="D11" s="50">
        <v>0</v>
      </c>
      <c r="E11" s="51">
        <v>0</v>
      </c>
      <c r="F11" s="52">
        <f t="shared" si="1"/>
        <v>0</v>
      </c>
      <c r="G11" s="27">
        <v>1</v>
      </c>
      <c r="H11" s="53"/>
      <c r="I11" s="54"/>
      <c r="J11" s="55"/>
      <c r="K11" s="52">
        <f t="shared" si="2"/>
        <v>0</v>
      </c>
      <c r="L11" s="56">
        <v>1</v>
      </c>
      <c r="M11" s="36">
        <v>1</v>
      </c>
      <c r="N11" s="36">
        <v>1</v>
      </c>
      <c r="O11" s="35"/>
      <c r="P11" s="35">
        <v>1</v>
      </c>
      <c r="Q11" s="57">
        <v>0</v>
      </c>
      <c r="R11" s="54">
        <v>0</v>
      </c>
      <c r="S11" s="52">
        <f t="shared" si="3"/>
        <v>0</v>
      </c>
      <c r="T11" s="58">
        <v>1</v>
      </c>
      <c r="U11" s="57">
        <v>1</v>
      </c>
      <c r="V11" s="38">
        <f t="shared" si="4"/>
        <v>8.3333333333333329E-2</v>
      </c>
      <c r="W11" s="27">
        <f t="shared" si="5"/>
        <v>0</v>
      </c>
      <c r="X11" s="59">
        <v>0</v>
      </c>
      <c r="Y11" s="54">
        <v>91</v>
      </c>
      <c r="Z11" s="45">
        <v>0</v>
      </c>
      <c r="AA11" s="35">
        <v>1193.0999999999999</v>
      </c>
      <c r="AB11" s="35">
        <v>1193.0999999999999</v>
      </c>
      <c r="AC11" s="39">
        <f t="shared" si="6"/>
        <v>1</v>
      </c>
      <c r="AD11" s="27">
        <f t="shared" si="7"/>
        <v>1</v>
      </c>
      <c r="AE11" s="35"/>
      <c r="AF11" s="39"/>
      <c r="AG11" s="40"/>
      <c r="AH11" s="35"/>
      <c r="AI11" s="40"/>
      <c r="AJ11" s="57"/>
      <c r="AK11" s="56">
        <f>IF(ISBLANK(AJ11),0,-0.299999999999999)</f>
        <v>0</v>
      </c>
      <c r="AL11" s="35"/>
      <c r="AM11" s="42"/>
      <c r="AN11" s="42"/>
      <c r="AO11" s="42"/>
      <c r="AP11" s="42"/>
      <c r="AQ11" s="42"/>
    </row>
    <row r="12" spans="1:43" s="60" customFormat="1" ht="18.75">
      <c r="A12" s="25"/>
      <c r="B12" s="25"/>
      <c r="C12" s="25"/>
      <c r="F12" s="61"/>
      <c r="K12" s="62"/>
      <c r="S12" s="63"/>
      <c r="V12" s="62"/>
    </row>
    <row r="13" spans="1:43" s="60" customFormat="1" ht="18.75">
      <c r="A13" s="25"/>
      <c r="B13" s="25"/>
      <c r="C13" s="25"/>
      <c r="F13" s="61"/>
      <c r="K13" s="62"/>
      <c r="S13" s="63"/>
      <c r="V13" s="62"/>
    </row>
    <row r="14" spans="1:43" s="60" customFormat="1" ht="18.75">
      <c r="A14" s="25"/>
      <c r="B14" s="25"/>
      <c r="C14" s="25"/>
      <c r="F14" s="61"/>
      <c r="K14" s="62"/>
      <c r="R14" s="64"/>
      <c r="S14" s="63"/>
      <c r="V14" s="62"/>
    </row>
    <row r="15" spans="1:43" ht="18.75">
      <c r="F15" s="65"/>
    </row>
    <row r="16" spans="1:43" ht="18.75">
      <c r="F16" s="65"/>
    </row>
    <row r="17" spans="1:6" ht="18.75">
      <c r="F17" s="65"/>
    </row>
    <row r="19" spans="1:6" ht="18.75">
      <c r="A19" s="66"/>
      <c r="B19" s="66"/>
      <c r="C19" s="66"/>
    </row>
  </sheetData>
  <autoFilter ref="A5:AQ11"/>
  <mergeCells count="21">
    <mergeCell ref="B2:C2"/>
    <mergeCell ref="A3:A5"/>
    <mergeCell ref="B3:B5"/>
    <mergeCell ref="C3:C5"/>
    <mergeCell ref="D3:G3"/>
    <mergeCell ref="H3:Z3"/>
    <mergeCell ref="AJ3:AK3"/>
    <mergeCell ref="AL3:AQ3"/>
    <mergeCell ref="D4:G4"/>
    <mergeCell ref="H4:L4"/>
    <mergeCell ref="M4:P4"/>
    <mergeCell ref="Q4:T4"/>
    <mergeCell ref="U4:W4"/>
    <mergeCell ref="X4:Z4"/>
    <mergeCell ref="AA4:AD4"/>
    <mergeCell ref="AE4:AG4"/>
    <mergeCell ref="AH4:AI4"/>
    <mergeCell ref="AJ4:AK4"/>
    <mergeCell ref="AL4:AM4"/>
    <mergeCell ref="AN4:AO4"/>
    <mergeCell ref="AP4:AQ4"/>
  </mergeCells>
  <pageMargins left="0.31496099999999999" right="0.35433099999999995" top="0.35433099999999995" bottom="0.15748000000000001" header="0.51181100000000002" footer="0.51181100000000002"/>
  <pageSetup paperSize="9" scale="51" orientation="landscape" r:id="rId1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cellIs" priority="44" operator="greaterThan" stopIfTrue="1" id="{00F800E2-0004-4A71-9503-00260007007D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Z6:AC11 AE6:AI11</xm:sqref>
        </x14:conditionalFormatting>
        <x14:conditionalFormatting xmlns:xm="http://schemas.microsoft.com/office/excel/2006/main">
          <x14:cfRule type="cellIs" priority="43" operator="greaterThan" stopIfTrue="1" id="{00D400E7-00A1-434F-98FA-00CC0036005A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Z8:AB8 AE8:AI8</xm:sqref>
        </x14:conditionalFormatting>
        <x14:conditionalFormatting xmlns:xm="http://schemas.microsoft.com/office/excel/2006/main">
          <x14:cfRule type="cellIs" priority="42" operator="greaterThan" stopIfTrue="1" id="{00C50031-000E-4229-8EFA-00FB00080081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Z8:AB8 AE8:AI8</xm:sqref>
        </x14:conditionalFormatting>
        <x14:conditionalFormatting xmlns:xm="http://schemas.microsoft.com/office/excel/2006/main">
          <x14:cfRule type="cellIs" priority="41" operator="greaterThan" stopIfTrue="1" id="{00BB009B-0081-486D-8C06-00DD009B00BF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Z8:AB8 AE8:AI8</xm:sqref>
        </x14:conditionalFormatting>
        <x14:conditionalFormatting xmlns:xm="http://schemas.microsoft.com/office/excel/2006/main">
          <x14:cfRule type="cellIs" priority="40" operator="greaterThan" stopIfTrue="1" id="{00DA0043-00C7-44AC-B61C-009D006000C3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Z8:AB8 AE8:AI8</xm:sqref>
        </x14:conditionalFormatting>
        <x14:conditionalFormatting xmlns:xm="http://schemas.microsoft.com/office/excel/2006/main">
          <x14:cfRule type="cellIs" priority="14" operator="greaterThan" stopIfTrue="1" id="{00F9000D-00BD-4D1C-B0A7-00EC009B00A1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AD6:AD11 T6:T11 W6:W11 G6:G11 B6:B11 L6:P11</xm:sqref>
        </x14:conditionalFormatting>
        <x14:conditionalFormatting xmlns:xm="http://schemas.microsoft.com/office/excel/2006/main">
          <x14:cfRule type="cellIs" priority="11" operator="greaterThan" stopIfTrue="1" id="{0025001E-00D7-4A17-990B-008000E70050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Z6:AC11 AE6:AI11</xm:sqref>
        </x14:conditionalFormatting>
        <x14:conditionalFormatting xmlns:xm="http://schemas.microsoft.com/office/excel/2006/main">
          <x14:cfRule type="cellIs" priority="1" operator="equal" stopIfTrue="1" id="{001F0061-009D-409A-931F-008F00B0002C}">
            <xm:f>0</xm:f>
            <x14:dxf>
              <fill>
                <patternFill patternType="solid">
                  <fgColor rgb="FFD08F29"/>
                  <bgColor rgb="FFD08F29"/>
                </patternFill>
              </fill>
            </x14:dxf>
          </x14:cfRule>
          <xm:sqref>AK6:AQ11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Мониторинг</vt:lpstr>
      <vt:lpstr>Мониторинг!Print_Titles</vt:lpstr>
      <vt:lpstr>Мониторинг!Область_печати</vt:lpstr>
    </vt:vector>
  </TitlesOfParts>
  <Company>RFO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Тучин ПВ</dc:creator>
  <cp:lastModifiedBy>User</cp:lastModifiedBy>
  <cp:revision>1</cp:revision>
  <cp:lastPrinted>2025-03-25T05:35:57Z</cp:lastPrinted>
  <dcterms:created xsi:type="dcterms:W3CDTF">2011-05-05T08:27:00Z</dcterms:created>
  <dcterms:modified xsi:type="dcterms:W3CDTF">2025-03-28T05:54:53Z</dcterms:modified>
  <cp:version>786432</cp:version>
</cp:coreProperties>
</file>